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media/image3.png" ContentType="image/png"/>
  <Override PartName="/xl/media/image4.png" ContentType="image/png"/>
  <Override PartName="/xl/media/image1.png" ContentType="image/png"/>
  <Override PartName="/xl/media/image2.png" ContentType="image/png"/>
  <Override PartName="/xl/worksheets/sheet3.xml" ContentType="application/vnd.openxmlformats-officedocument.spreadsheetml.worksheet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Rekapitulace stavby" sheetId="1" state="visible" r:id="rId2"/>
    <sheet name="SO-01 - Splašková stoka" sheetId="2" state="visible" r:id="rId3"/>
    <sheet name="SO-02 - Přípojky" sheetId="3" state="visible" r:id="rId4"/>
    <sheet name="SO-03 - VRN" sheetId="4" state="visible" r:id="rId5"/>
    <sheet name="Pokyny pro vyplnění" sheetId="5" state="visible" r:id="rId6"/>
  </sheets>
  <definedNames>
    <definedName function="false" hidden="false" localSheetId="4" name="_xlnm.Print_Area" vbProcedure="false">'Pokyny pro vyplnění'!$B$2:$K$69;'Pokyny pro vyplnění'!$B$72:$K$116;'Pokyny pro vyplnění'!$B$119:$K$188;'Pokyny pro vyplnění'!$B$196:$K$216</definedName>
    <definedName function="false" hidden="false" localSheetId="0" name="_xlnm.Print_Area" vbProcedure="false">'Rekapitulace stavby'!$D$4:$AO$33;'Rekapitulace stavby'!$C$39:$AQ$55</definedName>
    <definedName function="false" hidden="false" localSheetId="0" name="_xlnm.Print_Titles" vbProcedure="false">'Rekapitulace stavby'!$49:$49</definedName>
    <definedName function="false" hidden="false" localSheetId="1" name="_xlnm.Print_Area" vbProcedure="false">'SO-01 - Splašková stoka'!$C$4:$J$36;'SO-01 - Splašková stoka'!$C$42:$J$64;'SO-01 - Splašková stoka'!$C$70:$K$169</definedName>
    <definedName function="false" hidden="false" localSheetId="1" name="_xlnm.Print_Titles" vbProcedure="false">'SO-01 - Splašková stoka'!$82:$82</definedName>
    <definedName function="false" hidden="true" localSheetId="1" name="_xlnm._FilterDatabase" vbProcedure="false">'SO-01 - Splašková stoka'!$C$82:$K$169</definedName>
    <definedName function="false" hidden="false" localSheetId="2" name="_xlnm.Print_Area" vbProcedure="false">'SO-02 - Přípojky'!$C$4:$J$36;'SO-02 - Přípojky'!$C$42:$J$63;'SO-02 - Přípojky'!$C$69:$K$156</definedName>
    <definedName function="false" hidden="false" localSheetId="2" name="_xlnm.Print_Titles" vbProcedure="false">'SO-02 - Přípojky'!$81:$81</definedName>
    <definedName function="false" hidden="true" localSheetId="2" name="_xlnm._FilterDatabase" vbProcedure="false">'SO-02 - Přípojky'!$C$81:$K$156</definedName>
    <definedName function="false" hidden="false" localSheetId="3" name="_xlnm.Print_Area" vbProcedure="false">'SO-03 - VRN'!$C$4:$J$36;'SO-03 - VRN'!$C$42:$J$59;'SO-03 - VRN'!$C$65:$K$89</definedName>
    <definedName function="false" hidden="false" localSheetId="3" name="_xlnm.Print_Titles" vbProcedure="false">'SO-03 - VRN'!$77:$77</definedName>
    <definedName function="false" hidden="true" localSheetId="3" name="_xlnm._FilterDatabase" vbProcedure="false">'SO-03 - VRN'!$C$77:$K$89</definedName>
    <definedName function="false" hidden="false" localSheetId="0" name="_xlnm.Print_Area" vbProcedure="false">'Rekapitulace stavby'!$D$4:$AO$33,'Rekapitulace stavby'!$C$39:$AQ$55</definedName>
    <definedName function="false" hidden="false" localSheetId="0" name="_xlnm.Print_Titles" vbProcedure="false">'Rekapitulace stavby'!$49:$49</definedName>
    <definedName function="false" hidden="false" localSheetId="1" name="_xlnm.Print_Area" vbProcedure="false">'SO-01 - Splašková stoka'!$C$4:$J$36,'SO-01 - Splašková stoka'!$C$42:$J$64,'SO-01 - Splašková stoka'!$C$70:$K$169</definedName>
    <definedName function="false" hidden="false" localSheetId="1" name="_xlnm.Print_Titles" vbProcedure="false">'SO-01 - Splašková stoka'!$82:$82</definedName>
    <definedName function="false" hidden="false" localSheetId="1" name="_xlnm._FilterDatabase" vbProcedure="false">'SO-01 - Splašková stoka'!$C$82:$K$169</definedName>
    <definedName function="false" hidden="false" localSheetId="2" name="_xlnm.Print_Area" vbProcedure="false">'SO-02 - Přípojky'!$C$4:$J$36,'SO-02 - Přípojky'!$C$42:$J$63,'SO-02 - Přípojky'!$C$69:$K$156</definedName>
    <definedName function="false" hidden="false" localSheetId="2" name="_xlnm.Print_Titles" vbProcedure="false">'SO-02 - Přípojky'!$81:$81</definedName>
    <definedName function="false" hidden="false" localSheetId="2" name="_xlnm._FilterDatabase" vbProcedure="false">'SO-02 - Přípojky'!$C$81:$K$156</definedName>
    <definedName function="false" hidden="false" localSheetId="3" name="_xlnm.Print_Area" vbProcedure="false">'SO-03 - VRN'!$C$4:$J$36,'SO-03 - VRN'!$C$42:$J$59,'SO-03 - VRN'!$C$65:$K$89</definedName>
    <definedName function="false" hidden="false" localSheetId="3" name="_xlnm.Print_Titles" vbProcedure="false">'SO-03 - VRN'!$77:$77</definedName>
    <definedName function="false" hidden="false" localSheetId="3" name="_xlnm._FilterDatabase" vbProcedure="false">'SO-03 - VRN'!$C$77:$K$89</definedName>
    <definedName function="false" hidden="false" localSheetId="4" name="_xlnm.Print_Area" vbProcedure="false">'Pokyny pro vyplnění'!$B$2:$K$69,'Pokyny pro vyplnění'!$B$72:$K$116,'Pokyny pro vyplnění'!$B$119:$K$188,'Pokyny pro vyplnění'!$B$196:$K$216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<sst xmlns="http://schemas.openxmlformats.org/spreadsheetml/2006/main" count="2652" uniqueCount="603">
  <si>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</si>
  <si>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</si>
  <si>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</si>
  <si>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</si>
  <si>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</si>
  <si>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</si>
  <si>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</si>
  <si>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{d594b096-8f68-46ac-8de0-2d1a01322e0e}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</si>
  <si>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</si>
  <si>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</si>
  <si>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</si>
  <si>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</si>
  <si>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</si>
  <si>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</si>
  <si>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</si>
  <si>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Kód:</t>
  </si>
  <si>
    <t>20180421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</si>
  <si>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</si>
  <si>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</si>
  <si>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Pulečný - prosloužení splaškové stoky k čp. 15</t>
  </si>
  <si>
    <t>KSO:</t>
  </si>
  <si>
    <t>CC-CZ:</t>
  </si>
  <si>
    <t>Místo:</t>
  </si>
  <si>
    <t> </t>
  </si>
  <si>
    <t>Datum:</t>
  </si>
  <si>
    <t>21. 4. 2018</t>
  </si>
  <si>
    <t>Zadavatel:</t>
  </si>
  <si>
    <t>IČ:</t>
  </si>
  <si>
    <t>0,1</t>
  </si>
  <si>
    <t>DIČ:</t>
  </si>
  <si>
    <t>Uchazeč:</t>
  </si>
  <si>
    <t>Vyplň údaj</t>
  </si>
  <si>
    <t>Projektant:</t>
  </si>
  <si>
    <t>Ing. Zdeněk Hudec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</si>
  <si>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</si>
  <si>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</si>
  <si>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</si>
  <si>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</si>
  <si>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</si>
  <si>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</si>
  <si>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</si>
  <si>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</si>
  <si>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</si>
  <si>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</si>
  <si>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</si>
  <si>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</si>
  <si>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</si>
  <si>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</si>
  <si>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</si>
  <si>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</si>
  <si>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</si>
  <si>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</si>
  <si>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</si>
  <si>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</si>
  <si>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</si>
  <si>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</si>
  <si>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</si>
  <si>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</si>
  <si>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</si>
  <si>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</si>
  <si>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</si>
  <si>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</si>
  <si>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</si>
  <si>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</si>
  <si>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</si>
  <si>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</si>
  <si>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</si>
  <si>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</si>
  <si>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</si>
  <si>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</si>
  <si>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</si>
  <si>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</si>
  <si>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</si>
  <si>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</si>
  <si>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</si>
  <si>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</si>
  <si>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Splašková stoka</t>
  </si>
  <si>
    <t>STA</t>
  </si>
  <si>
    <t>{b6b8ce52-0de7-4f87-b6bb-aaea684d4e99}</t>
  </si>
  <si>
    <t>2</t>
  </si>
  <si>
    <t>SO-02</t>
  </si>
  <si>
    <t>Přípojky</t>
  </si>
  <si>
    <t>{dfc8e948-79a6-49b0-894e-230e9230330f}</t>
  </si>
  <si>
    <t>SO-03</t>
  </si>
  <si>
    <t>VRN</t>
  </si>
  <si>
    <t>{fb430f20-801b-470d-a33c-f040b1b7c3ca}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</si>
  <si>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</si>
  <si>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</si>
  <si>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</si>
  <si>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</si>
  <si>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</si>
  <si>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</si>
  <si>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</si>
  <si>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SO-01 - Splašková stoka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</si>
  <si>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</si>
  <si>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</si>
  <si>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</si>
  <si>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</si>
  <si>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</si>
  <si>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</si>
  <si>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>    1 - Zemní práce</t>
  </si>
  <si>
    <t>    4 - Vodorovné konstrukce</t>
  </si>
  <si>
    <t>    5 - Komunikace pozemní</t>
  </si>
  <si>
    <t>    8 - Trubní vedení</t>
  </si>
  <si>
    <t>    9 - Ostatní konstrukce a práce, bourání</t>
  </si>
  <si>
    <t>    998 - Přesun hmot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</si>
  <si>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</si>
  <si>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</si>
  <si>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</si>
  <si>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</si>
  <si>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</si>
  <si>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</si>
  <si>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</si>
  <si>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</si>
  <si>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</si>
  <si>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</si>
  <si>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</si>
  <si>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</si>
  <si>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</si>
  <si>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</si>
  <si>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</si>
  <si>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</si>
  <si>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</si>
  <si>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</si>
  <si>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</si>
  <si>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113107213</t>
  </si>
  <si>
    <t>Odstranění podkladu z kameniva těženého tl 300 mm strojně pl přes 200 m2</t>
  </si>
  <si>
    <t>m2</t>
  </si>
  <si>
    <t>CS ÚRS 2018 01</t>
  </si>
  <si>
    <t>4</t>
  </si>
  <si>
    <t>1812293241</t>
  </si>
  <si>
    <t>VV</t>
  </si>
  <si>
    <t>"místní komunikace, silnice ve správě kraje není v tomto projektu řešena" 3,5*38</t>
  </si>
  <si>
    <t>113154233</t>
  </si>
  <si>
    <t>Frézování živičného krytu tl 50 mm pruh š 2 m pl do 1000 m2 bez překážek v trase</t>
  </si>
  <si>
    <t>-1078528804</t>
  </si>
  <si>
    <t>5,5*90+3,5*38</t>
  </si>
  <si>
    <t>3</t>
  </si>
  <si>
    <t>130001101</t>
  </si>
  <si>
    <t>Příplatek za ztížení vykopávky v blízkosti podzemního vedení</t>
  </si>
  <si>
    <t>m3</t>
  </si>
  <si>
    <t>-813476228</t>
  </si>
  <si>
    <t>201*1</t>
  </si>
  <si>
    <t>132201202</t>
  </si>
  <si>
    <t>Hloubení rýh š do 2000 mm v hornině tř. 3 objemu do 1000 m3</t>
  </si>
  <si>
    <t>-300339907</t>
  </si>
  <si>
    <t>50 % objemu zeminy</t>
  </si>
  <si>
    <t>plocha podélného profilu výkopu odečtena digitálně 201 a 81 m2</t>
  </si>
  <si>
    <t>"výkop" (201+81)*1*0,5</t>
  </si>
  <si>
    <t>"rozšíření na šachty" 2*1*5*0,5</t>
  </si>
  <si>
    <t>Součet</t>
  </si>
  <si>
    <t>5</t>
  </si>
  <si>
    <t>132201209</t>
  </si>
  <si>
    <t>Příplatek za lepivost k hloubení rýh š do 2000 mm v hornině tř. 3</t>
  </si>
  <si>
    <t>-448468091</t>
  </si>
  <si>
    <t>6</t>
  </si>
  <si>
    <t>132301202</t>
  </si>
  <si>
    <t>Hloubení rýh š do 2000 mm v hornině tř. 4 objemu do 1000 m3</t>
  </si>
  <si>
    <t>51045365</t>
  </si>
  <si>
    <t>7</t>
  </si>
  <si>
    <t>132301209</t>
  </si>
  <si>
    <t>Příplatek za lepivost k hloubení rýh š do 2000 mm v hornině tř. 4</t>
  </si>
  <si>
    <t>82454381</t>
  </si>
  <si>
    <t>8</t>
  </si>
  <si>
    <t>151101102</t>
  </si>
  <si>
    <t>Zřízení příložného pažení a rozepření stěn rýh hl do 4 m</t>
  </si>
  <si>
    <t>560291567</t>
  </si>
  <si>
    <t>"výkop" (201+81)*2</t>
  </si>
  <si>
    <t>"rozšíření na šachty" 2*1*5*2</t>
  </si>
  <si>
    <t>9</t>
  </si>
  <si>
    <t>151101112</t>
  </si>
  <si>
    <t>Odstranění příložného pažení a rozepření stěn rýh hl do 4 m</t>
  </si>
  <si>
    <t>1401148233</t>
  </si>
  <si>
    <t>10</t>
  </si>
  <si>
    <t>161101101</t>
  </si>
  <si>
    <t>Svislé přemístění výkopku z horniny tř. 1 až 4 hl výkopu do 2,5 m</t>
  </si>
  <si>
    <t>1538765358</t>
  </si>
  <si>
    <t>"výkop" (201+81)*1</t>
  </si>
  <si>
    <t>"rozšíření na šachty" 2*1*5</t>
  </si>
  <si>
    <t>11</t>
  </si>
  <si>
    <t>162501102</t>
  </si>
  <si>
    <t>Vodorovné přemístění do 3000 m výkopku/sypaniny z horniny tř. 1 až 4</t>
  </si>
  <si>
    <t>1297215448</t>
  </si>
  <si>
    <t>"Podsyp a obsyp" 58,06+13,02+0,078*(87+30)</t>
  </si>
  <si>
    <t>"podklad vozovky" 133*0,3</t>
  </si>
  <si>
    <t>12</t>
  </si>
  <si>
    <t>171201201</t>
  </si>
  <si>
    <t>Uložení sypaniny na skládky</t>
  </si>
  <si>
    <t>1510353403</t>
  </si>
  <si>
    <t>13</t>
  </si>
  <si>
    <t>171201211</t>
  </si>
  <si>
    <t>Poplatek za uložení stavebního odpadu - zeminy a kameniva na skládce</t>
  </si>
  <si>
    <t>t</t>
  </si>
  <si>
    <t>1538063827</t>
  </si>
  <si>
    <t>120,11*1,8</t>
  </si>
  <si>
    <t>14</t>
  </si>
  <si>
    <t>174102101</t>
  </si>
  <si>
    <t>Zásyp jam, šachet a rýh do 30 m3 sypaninou se zhutněním při překopech inženýrských sítí</t>
  </si>
  <si>
    <t>-1541056261</t>
  </si>
  <si>
    <t>292-120,11</t>
  </si>
  <si>
    <t>175111101</t>
  </si>
  <si>
    <t>Obsypání potrubí ručně sypaninou bez prohození sítem, uloženou do 3 m</t>
  </si>
  <si>
    <t>-2059832362</t>
  </si>
  <si>
    <t>(87+36)*0,55-0,078*(87+36)</t>
  </si>
  <si>
    <t>16</t>
  </si>
  <si>
    <t>M</t>
  </si>
  <si>
    <t>583373020</t>
  </si>
  <si>
    <t>štěrkopísek frakce 0/16</t>
  </si>
  <si>
    <t>-1284874084</t>
  </si>
  <si>
    <t>58,06*1,8</t>
  </si>
  <si>
    <t>Vodorovné konstrukce</t>
  </si>
  <si>
    <t>17</t>
  </si>
  <si>
    <t>451573111</t>
  </si>
  <si>
    <t>Lože pod potrubí otevřený výkop ze štěrkopísku</t>
  </si>
  <si>
    <t>-1242832211</t>
  </si>
  <si>
    <t>Příčný řez, podélný řez</t>
  </si>
  <si>
    <t>"Potrubí" 1*0,1*(87+36)</t>
  </si>
  <si>
    <t>"Rozšíření pro šachty" 1,2*1,2*5*0,1</t>
  </si>
  <si>
    <t>Komunikace pozemní</t>
  </si>
  <si>
    <t>18</t>
  </si>
  <si>
    <t>564751111</t>
  </si>
  <si>
    <t>Podklad z kameniva hrubého drceného vel. 32-63 mm tl 150 mm</t>
  </si>
  <si>
    <t>-1909273926</t>
  </si>
  <si>
    <t>133*1,05</t>
  </si>
  <si>
    <t>19</t>
  </si>
  <si>
    <t>564831111</t>
  </si>
  <si>
    <t>Podklad ze štěrkodrtě ŠD tl 100 mm</t>
  </si>
  <si>
    <t>2007026099</t>
  </si>
  <si>
    <t>133*1,02</t>
  </si>
  <si>
    <t>20</t>
  </si>
  <si>
    <t>565145121</t>
  </si>
  <si>
    <t>Asfaltový beton vrstva podkladní ACP 16 (obalované kamenivo OKS) tl 60 mm š přes 3 m</t>
  </si>
  <si>
    <t>-723956363</t>
  </si>
  <si>
    <t>133*1,01</t>
  </si>
  <si>
    <t>573211107</t>
  </si>
  <si>
    <t>Postřik živičný spojovací z asfaltu v množství 0,30 kg/m2</t>
  </si>
  <si>
    <t>-488422556</t>
  </si>
  <si>
    <t>22</t>
  </si>
  <si>
    <t>577134211</t>
  </si>
  <si>
    <t>Asfaltový beton vrstva obrusná ACO 11 (ABS) tř. II tl 40 mm š do 3 m z nemodifikovaného asfaltu</t>
  </si>
  <si>
    <t>-1809988352</t>
  </si>
  <si>
    <t>Trubní vedení</t>
  </si>
  <si>
    <t>23</t>
  </si>
  <si>
    <t>831372121</t>
  </si>
  <si>
    <t>Montáž potrubí z trub kameninových hrdlových s integrovaným těsněním výkop sklon do 20 % DN 300</t>
  </si>
  <si>
    <t>m</t>
  </si>
  <si>
    <t>1977305904</t>
  </si>
  <si>
    <t>Podélný profil</t>
  </si>
  <si>
    <t>87+36</t>
  </si>
  <si>
    <t>24</t>
  </si>
  <si>
    <t>597107070</t>
  </si>
  <si>
    <t>trouba kameninová glazovaná DN 300mm L2,50m spojovací systém C Třída 240</t>
  </si>
  <si>
    <t>1802114777</t>
  </si>
  <si>
    <t>25</t>
  </si>
  <si>
    <t>894411121</t>
  </si>
  <si>
    <t>Zřízení šachet kanalizačních z betonových dílců na potrubí DN nad 200 do 300 dno beton tř. C 25/30</t>
  </si>
  <si>
    <t>kus</t>
  </si>
  <si>
    <t>-1630691125</t>
  </si>
  <si>
    <t>Situace</t>
  </si>
  <si>
    <t>26</t>
  </si>
  <si>
    <t>59224033</t>
  </si>
  <si>
    <t>dno betonové šachtové DN 300 žlab kamenina nástupnice beton  100 x 78,5 x 15 cm</t>
  </si>
  <si>
    <t>-515741729</t>
  </si>
  <si>
    <t>27</t>
  </si>
  <si>
    <t>592241610</t>
  </si>
  <si>
    <t>skruž kanalizační s ocelovými stupadly 100 x 50 x 12 cm</t>
  </si>
  <si>
    <t>-2061940996</t>
  </si>
  <si>
    <t>28</t>
  </si>
  <si>
    <t>59224160</t>
  </si>
  <si>
    <t>skruž kanalizační s ocelovými stupadly 100 x 25 x 12 cm</t>
  </si>
  <si>
    <t>2142180275</t>
  </si>
  <si>
    <t>29</t>
  </si>
  <si>
    <t>592241680</t>
  </si>
  <si>
    <t>skruž betonová přechodová 62,5/100x60x12 cm, stupadla poplastovaná kapsová</t>
  </si>
  <si>
    <t>-1973512986</t>
  </si>
  <si>
    <t>30</t>
  </si>
  <si>
    <t>59224013</t>
  </si>
  <si>
    <t>prstenec betonový vyrovnávací ke krytu šachty 62,5x10x10 cm</t>
  </si>
  <si>
    <t>-436572464</t>
  </si>
  <si>
    <t>31</t>
  </si>
  <si>
    <t>59224011</t>
  </si>
  <si>
    <t>prstenec betonový vyrovnávací ke krytu šachty 62,5x6x10 cm</t>
  </si>
  <si>
    <t>980071879</t>
  </si>
  <si>
    <t>32</t>
  </si>
  <si>
    <t>899311114</t>
  </si>
  <si>
    <t>Osazení poklopů s rámem hmotnosti nad 150 kg</t>
  </si>
  <si>
    <t>1753753458</t>
  </si>
  <si>
    <t>33</t>
  </si>
  <si>
    <t>552410140</t>
  </si>
  <si>
    <t>poklop šachtový třída D 400, kruhový rám 785, vstup 600 mm, bez ventilace</t>
  </si>
  <si>
    <t>2005571604</t>
  </si>
  <si>
    <t>34</t>
  </si>
  <si>
    <t>552410150</t>
  </si>
  <si>
    <t>poklop šachtový třída D 400, kruhový rám 785, vstup 600 mm, s ventilací</t>
  </si>
  <si>
    <t>-496647515</t>
  </si>
  <si>
    <t>Ostatní konstrukce a práce, bourání</t>
  </si>
  <si>
    <t>35</t>
  </si>
  <si>
    <t>998771111</t>
  </si>
  <si>
    <t>Kamerová prohlídka potrubí</t>
  </si>
  <si>
    <t>686733081</t>
  </si>
  <si>
    <t>36</t>
  </si>
  <si>
    <t>998771112</t>
  </si>
  <si>
    <t>Napojení do stávající kanalizace</t>
  </si>
  <si>
    <t>soub</t>
  </si>
  <si>
    <t>-633560575</t>
  </si>
  <si>
    <t>998</t>
  </si>
  <si>
    <t>Přesun hmot</t>
  </si>
  <si>
    <t>37</t>
  </si>
  <si>
    <t>998225111</t>
  </si>
  <si>
    <t>Přesun hmot pro pozemní komunikace s krytem z kamene, monolitickým betonovým nebo živičným</t>
  </si>
  <si>
    <t>1731399916</t>
  </si>
  <si>
    <t>40,722+25,649+21,259+0,042+13,796</t>
  </si>
  <si>
    <t>38</t>
  </si>
  <si>
    <t>998275101</t>
  </si>
  <si>
    <t>Přesun hmot pro trubní vedení z trub kameninových otevřený výkop</t>
  </si>
  <si>
    <t>-1011609501</t>
  </si>
  <si>
    <t>SO-02 - Přípojky</t>
  </si>
  <si>
    <t>132201101</t>
  </si>
  <si>
    <t>Hloubení rýh š do 600 mm v hornině tř. 3 objemu do 100 m3</t>
  </si>
  <si>
    <t>704696505</t>
  </si>
  <si>
    <t>plocha podélného profilu výkopu odečtena digitálně </t>
  </si>
  <si>
    <t>"KP-016" 16,5*0,6</t>
  </si>
  <si>
    <t>"KP-066" 21*0,6</t>
  </si>
  <si>
    <t>"KP-896" 11*0,6</t>
  </si>
  <si>
    <t>"KP-015" 8*0,6</t>
  </si>
  <si>
    <t>"KP-137" 36,5*0,6</t>
  </si>
  <si>
    <t>"KP-183" 18,5*0,6</t>
  </si>
  <si>
    <t>Mezisoučet</t>
  </si>
  <si>
    <t>66,9*0,5</t>
  </si>
  <si>
    <t>132201109</t>
  </si>
  <si>
    <t>Příplatek za lepivost k hloubení rýh š do 600 mm v hornině tř. 3</t>
  </si>
  <si>
    <t>-1389630502</t>
  </si>
  <si>
    <t>132301101</t>
  </si>
  <si>
    <t>Hloubení rýh š do 600 mm v hornině tř. 4 objemu do 100 m3</t>
  </si>
  <si>
    <t>272692847</t>
  </si>
  <si>
    <t>132301109</t>
  </si>
  <si>
    <t>Příplatek za lepivost k hloubení rýh š do 600 mm v hornině tř. 4</t>
  </si>
  <si>
    <t>-1763466925</t>
  </si>
  <si>
    <t>"KP-016" 16,5*2</t>
  </si>
  <si>
    <t>"KP-066" 21*2</t>
  </si>
  <si>
    <t>"KP-896" 11*2</t>
  </si>
  <si>
    <t>"KP-015" 8*2</t>
  </si>
  <si>
    <t>"KP-137" 36,5*2</t>
  </si>
  <si>
    <t>"KP-183" 18,5*2</t>
  </si>
  <si>
    <t>25,89*2</t>
  </si>
  <si>
    <t>25,89*2-41,52</t>
  </si>
  <si>
    <t>10,26*1,8</t>
  </si>
  <si>
    <t>25,89*2-41,7*0,31*0,6-41,7*0,6*0,1</t>
  </si>
  <si>
    <t>(12+11,5+6+4,1+19,6+9,8)*0,31*0,6-0,02*(12+11,5+6+4,1+19,6+9,8)</t>
  </si>
  <si>
    <t>10,46*1,8</t>
  </si>
  <si>
    <t>Tabulka přípojek</t>
  </si>
  <si>
    <t>0,6*63*0,1</t>
  </si>
  <si>
    <t>831312121</t>
  </si>
  <si>
    <t>Montáž potrubí z trub kameninových hrdlových s integrovaným těsněním výkop sklon do 20 % DN 150</t>
  </si>
  <si>
    <t>-611071364</t>
  </si>
  <si>
    <t>"KP-016" 12</t>
  </si>
  <si>
    <t>"KP-066" 11,5</t>
  </si>
  <si>
    <t>"KP-896" 6</t>
  </si>
  <si>
    <t>"KP-015" 4,1</t>
  </si>
  <si>
    <t>"KP-137" 19,6</t>
  </si>
  <si>
    <t>"KP-183" 9,8</t>
  </si>
  <si>
    <t>59710632</t>
  </si>
  <si>
    <t>trouba kameninová glazovaná DN 150mm L1,00m spojovací systém F</t>
  </si>
  <si>
    <t>-1468013603</t>
  </si>
  <si>
    <t>894812001</t>
  </si>
  <si>
    <t>Revizní a čistící šachta z PP šachtové dno DN 400/150 přímý tok</t>
  </si>
  <si>
    <t>881166204</t>
  </si>
  <si>
    <t>894812032</t>
  </si>
  <si>
    <t>Revizní a čistící šachta z PP DN 400 šachtová roura korugovaná bez hrdla světlé hloubky 1500 mm</t>
  </si>
  <si>
    <t>-224523864</t>
  </si>
  <si>
    <t>894812041</t>
  </si>
  <si>
    <t>Příplatek k rourám revizní a čistící šachty z PP DN 400 za uříznutí šachtové roury</t>
  </si>
  <si>
    <t>-726890819</t>
  </si>
  <si>
    <t>894812051</t>
  </si>
  <si>
    <t>Revizní a čistící šachta z PP DN 400 poklop plastový pochůzí pro zatížení 1,5 t</t>
  </si>
  <si>
    <t>1555490463</t>
  </si>
  <si>
    <t>998771113</t>
  </si>
  <si>
    <t>Průchod přes plot, demontáž a opětovná montáž</t>
  </si>
  <si>
    <t>-1717156438</t>
  </si>
  <si>
    <t>998771114</t>
  </si>
  <si>
    <t>Definitivní úprava terénu mimo zpevněnou plochu</t>
  </si>
  <si>
    <t>-1039442070</t>
  </si>
  <si>
    <t>(7+3*3+5+18)*3</t>
  </si>
  <si>
    <t>1503722175</t>
  </si>
  <si>
    <t>SO-03 - VRN</t>
  </si>
  <si>
    <t>VRN - Vedlejší rozpočtové náklady</t>
  </si>
  <si>
    <t>    VRN3 - Zařízení staveniště</t>
  </si>
  <si>
    <t>Vedlejší rozpočtové náklady</t>
  </si>
  <si>
    <t>VRN3</t>
  </si>
  <si>
    <t>Zařízení staveniště</t>
  </si>
  <si>
    <t>032503000</t>
  </si>
  <si>
    <t>Skládky na staveništi</t>
  </si>
  <si>
    <t>…</t>
  </si>
  <si>
    <t>CS ÚRS 2017 01</t>
  </si>
  <si>
    <t>1024</t>
  </si>
  <si>
    <t>-210703321</t>
  </si>
  <si>
    <t>032903000</t>
  </si>
  <si>
    <t>Náklady na provoz a údržbu vybavení staveniště</t>
  </si>
  <si>
    <t>-386714490</t>
  </si>
  <si>
    <t>034103000</t>
  </si>
  <si>
    <t>Energie pro zařízení staveniště</t>
  </si>
  <si>
    <t>-460152816</t>
  </si>
  <si>
    <t>034203000</t>
  </si>
  <si>
    <t>Oplocení staveniště</t>
  </si>
  <si>
    <t>-1326447767</t>
  </si>
  <si>
    <t>034303000</t>
  </si>
  <si>
    <t>Opatření na ochranu pozemků sousedních se staveništěm</t>
  </si>
  <si>
    <t>-762932083</t>
  </si>
  <si>
    <t>034403000</t>
  </si>
  <si>
    <t>Dopravní značení na staveništi</t>
  </si>
  <si>
    <t>781026244</t>
  </si>
  <si>
    <t>034503000</t>
  </si>
  <si>
    <t>Informační tabule na staveništi</t>
  </si>
  <si>
    <t>-675009963</t>
  </si>
  <si>
    <t>039103000</t>
  </si>
  <si>
    <t>Rozebrání, bourání a odvoz zařízení staveniště</t>
  </si>
  <si>
    <t>-1367104293</t>
  </si>
  <si>
    <t>039203000</t>
  </si>
  <si>
    <t>Úprava terénu po zrušení zařízení staveniště</t>
  </si>
  <si>
    <t>1705910000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</si>
  <si>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</si>
  <si>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</si>
  <si>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</si>
  <si>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</si>
  <si>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t xml:space="preserve">Rekapitulace stavby </t>
    </r>
    <r>
      <rPr>
        <rFont val="Trebuchet MS"/>
        <charset val="238"/>
        <family val="2"/>
        <sz val="9"/>
      </rPr>
      <t xml:space="preserve">obsahuje sestavu Rekapitulace stavby a Rekapitulace objektů stavby a soupisů prací.</t>
    </r>
  </si>
  <si>
    <r>
      <t xml:space="preserve">V sestavě </t>
    </r>
    <r>
      <rPr>
        <rFont val="Trebuchet MS"/>
        <charset val="238"/>
        <family val="2"/>
        <b val="true"/>
        <sz val="9"/>
      </rPr>
      <t xml:space="preserve">Rekapitulace stavby</t>
    </r>
    <r>
      <rPr>
        <rFont val="Trebuchet MS"/>
        <charset val="238"/>
        <family val="2"/>
        <sz val="9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</si>
  <si>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</si>
  <si>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family val="2"/>
        <b val="true"/>
        <sz val="9"/>
      </rPr>
      <t xml:space="preserve">Rekapitulace objektů stavby a soupisů prací</t>
    </r>
    <r>
      <rPr>
        <rFont val="Trebuchet MS"/>
        <charset val="238"/>
        <family val="2"/>
        <sz val="9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</si>
  <si>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</si>
  <si>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</si>
  <si>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</si>
  <si>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</si>
  <si>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</si>
  <si>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</si>
  <si>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</si>
  <si>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</si>
  <si>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</si>
  <si>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</si>
  <si>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</si>
  <si>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</si>
  <si>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</si>
  <si>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t xml:space="preserve">Soupis prací </t>
    </r>
    <r>
      <rPr>
        <rFont val="Trebuchet MS"/>
        <charset val="238"/>
        <family val="2"/>
        <sz val="9"/>
      </rPr>
      <t xml:space="preserve"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</si>
  <si>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</si>
  <si>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t xml:space="preserve">Krycí list soupisu</t>
    </r>
    <r>
      <rPr>
        <rFont val="Trebuchet MS"/>
        <charset val="238"/>
        <family val="2"/>
        <sz val="9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</si>
  <si>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</si>
  <si>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t xml:space="preserve">Rekapitulace členění soupisu prací</t>
    </r>
    <r>
      <rPr>
        <rFont val="Trebuchet MS"/>
        <charset val="238"/>
        <family val="2"/>
        <sz val="9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</si>
  <si>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</si>
  <si>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t xml:space="preserve">Soupis prací </t>
    </r>
    <r>
      <rPr>
        <rFont val="Trebuchet MS"/>
        <charset val="238"/>
        <family val="2"/>
        <sz val="9"/>
      </rPr>
      <t xml:space="preserve"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</si>
  <si>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</si>
  <si>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</si>
  <si>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</si>
  <si>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</si>
  <si>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</si>
  <si>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</si>
  <si>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</si>
  <si>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</si>
  <si>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</si>
  <si>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</si>
  <si>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>Jednotková cena položky. Zadaní může obsahovat namísto J.ceny sloupce J.materiál a J.montáž, jejichž součet definuje </t>
  </si>
  <si>
    <t>J.cenu položky.</t>
  </si>
  <si>
    <t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</si>
  <si>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</si>
  <si>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</si>
  <si>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</si>
  <si>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</si>
  <si>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</si>
  <si>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</si>
  <si>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</si>
  <si>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</si>
  <si>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</si>
  <si>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</si>
  <si>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>Uchazeč je pro podání nabídky povinen vyplnit žlutě podbarvená pole: </t>
  </si>
  <si>
    <t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</si>
  <si>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</si>
  <si>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</si>
  <si>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</si>
  <si>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</si>
  <si>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</si>
  <si>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</si>
  <si>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> - J.materiál - jednotková cena materiálu </t>
  </si>
  <si>
    <t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</si>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</sst>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#,##0.00" numFmtId="166"/>
    <numFmt formatCode="#,##0.00%" numFmtId="167"/>
    <numFmt formatCode="DD\.MM\.YYYY" numFmtId="168"/>
    <numFmt formatCode="#,##0.00000" numFmtId="169"/>
  </numFmts>
  <fonts count="43">
    <font>
      <name val="Trebuchet MS"/>
      <charset val="1"/>
      <family val="2"/>
      <sz val="8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Trebuchet MS"/>
      <charset val="1"/>
      <family val="2"/>
      <color rgb="FFFAE682"/>
      <sz val="8"/>
    </font>
    <font>
      <name val="Trebuchet MS"/>
      <charset val="1"/>
      <family val="2"/>
      <sz val="10"/>
    </font>
    <font>
      <name val="Trebuchet MS"/>
      <charset val="1"/>
      <family val="2"/>
      <color rgb="FF960000"/>
      <sz val="10"/>
    </font>
    <font>
      <name val="Trebuchet MS"/>
      <charset val="1"/>
      <family val="2"/>
      <color rgb="FF0000FF"/>
      <sz val="10"/>
      <u val="single"/>
    </font>
    <font>
      <name val="Trebuchet MS"/>
      <charset val="1"/>
      <family val="2"/>
      <color rgb="FF0000FF"/>
      <sz val="11"/>
      <u val="single"/>
    </font>
    <font>
      <name val="Trebuchet MS"/>
      <charset val="1"/>
      <family val="2"/>
      <b val="true"/>
      <sz val="16"/>
    </font>
    <font>
      <name val="Trebuchet MS"/>
      <charset val="1"/>
      <family val="2"/>
      <color rgb="FF3366FF"/>
      <sz val="8"/>
    </font>
    <font>
      <name val="Trebuchet MS"/>
      <charset val="1"/>
      <family val="2"/>
      <b val="true"/>
      <color rgb="FF969696"/>
      <sz val="12"/>
    </font>
    <font>
      <name val="Trebuchet MS"/>
      <charset val="1"/>
      <family val="2"/>
      <color rgb="FF969696"/>
      <sz val="9"/>
    </font>
    <font>
      <name val="Trebuchet MS"/>
      <charset val="1"/>
      <family val="2"/>
      <sz val="9"/>
    </font>
    <font>
      <name val="Trebuchet MS"/>
      <charset val="1"/>
      <family val="2"/>
      <b val="true"/>
      <color rgb="FF969696"/>
      <sz val="8"/>
    </font>
    <font>
      <name val="Trebuchet MS"/>
      <charset val="1"/>
      <family val="2"/>
      <b val="true"/>
      <sz val="12"/>
    </font>
    <font>
      <name val="Trebuchet MS"/>
      <charset val="1"/>
      <family val="2"/>
      <b val="true"/>
      <sz val="10"/>
    </font>
    <font>
      <name val="Trebuchet MS"/>
      <charset val="1"/>
      <family val="2"/>
      <color rgb="FF969696"/>
      <sz val="8"/>
    </font>
    <font>
      <name val="Trebuchet MS"/>
      <charset val="1"/>
      <family val="2"/>
      <b val="true"/>
      <sz val="9"/>
    </font>
    <font>
      <name val="Trebuchet MS"/>
      <charset val="1"/>
      <family val="2"/>
      <color rgb="FF969696"/>
      <sz val="12"/>
    </font>
    <font>
      <name val="Trebuchet MS"/>
      <charset val="1"/>
      <family val="2"/>
      <b val="true"/>
      <color rgb="FF960000"/>
      <sz val="12"/>
    </font>
    <font>
      <name val="Trebuchet MS"/>
      <charset val="1"/>
      <family val="2"/>
      <sz val="12"/>
    </font>
    <font>
      <name val="Trebuchet MS"/>
      <charset val="1"/>
      <family val="2"/>
      <color rgb="FF0000FF"/>
      <sz val="18"/>
    </font>
    <font>
      <name val="Trebuchet MS"/>
      <charset val="1"/>
      <family val="2"/>
      <sz val="11"/>
    </font>
    <font>
      <name val="Trebuchet MS"/>
      <charset val="1"/>
      <family val="2"/>
      <b val="true"/>
      <color rgb="FF003366"/>
      <sz val="11"/>
    </font>
    <font>
      <name val="Trebuchet MS"/>
      <charset val="1"/>
      <family val="2"/>
      <color rgb="FF003366"/>
      <sz val="11"/>
    </font>
    <font>
      <name val="Trebuchet MS"/>
      <charset val="1"/>
      <family val="2"/>
      <b val="true"/>
      <sz val="11"/>
    </font>
    <font>
      <name val="Trebuchet MS"/>
      <charset val="1"/>
      <family val="2"/>
      <color rgb="FF969696"/>
      <sz val="11"/>
    </font>
    <font>
      <name val="Trebuchet MS"/>
      <charset val="1"/>
      <family val="2"/>
      <color rgb="FF0000FF"/>
      <sz val="10"/>
    </font>
    <font>
      <name val="Trebuchet MS"/>
      <charset val="1"/>
      <family val="2"/>
      <b val="true"/>
      <color rgb="FF800000"/>
      <sz val="12"/>
    </font>
    <font>
      <name val="Trebuchet MS"/>
      <charset val="1"/>
      <family val="2"/>
      <color rgb="FF003366"/>
      <sz val="12"/>
    </font>
    <font>
      <name val="Trebuchet MS"/>
      <charset val="1"/>
      <family val="2"/>
      <color rgb="FF003366"/>
      <sz val="10"/>
    </font>
    <font>
      <name val="Trebuchet MS"/>
      <charset val="1"/>
      <family val="2"/>
      <color rgb="FF960000"/>
      <sz val="8"/>
    </font>
    <font>
      <name val="Trebuchet MS"/>
      <charset val="1"/>
      <family val="2"/>
      <b val="true"/>
      <sz val="8"/>
    </font>
    <font>
      <name val="Trebuchet MS"/>
      <charset val="1"/>
      <family val="2"/>
      <color rgb="FF003366"/>
      <sz val="8"/>
    </font>
    <font>
      <name val="Trebuchet MS"/>
      <charset val="1"/>
      <family val="2"/>
      <color rgb="FF505050"/>
      <sz val="8"/>
    </font>
    <font>
      <name val="Trebuchet MS"/>
      <charset val="1"/>
      <family val="2"/>
      <color rgb="FF969696"/>
      <sz val="7"/>
    </font>
    <font>
      <name val="Trebuchet MS"/>
      <charset val="1"/>
      <family val="2"/>
      <color rgb="FF800080"/>
      <sz val="8"/>
    </font>
    <font>
      <name val="Trebuchet MS"/>
      <charset val="1"/>
      <family val="2"/>
      <color rgb="FFFF0000"/>
      <sz val="8"/>
    </font>
    <font>
      <name val="Trebuchet MS"/>
      <charset val="1"/>
      <family val="2"/>
      <i val="true"/>
      <color rgb="FF0000FF"/>
      <sz val="8"/>
    </font>
    <font>
      <name val="Trebuchet MS"/>
      <charset val="1"/>
      <family val="2"/>
      <color rgb="FF0000A8"/>
      <sz val="8"/>
    </font>
    <font>
      <name val="Trebuchet MS"/>
      <charset val="238"/>
      <family val="2"/>
      <sz val="9"/>
    </font>
    <font>
      <name val="Trebuchet MS"/>
      <charset val="238"/>
      <family val="2"/>
      <b val="true"/>
      <sz val="9"/>
    </font>
  </fonts>
  <fills count="6">
    <fill>
      <patternFill patternType="none"/>
    </fill>
    <fill>
      <patternFill patternType="gray125"/>
    </fill>
    <fill>
      <patternFill patternType="solid">
        <fgColor rgb="FFFAE682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D2D2D2"/>
      </patternFill>
    </fill>
    <fill>
      <patternFill patternType="solid">
        <fgColor rgb="FFD2D2D2"/>
        <bgColor rgb="FFBEBEBE"/>
      </patternFill>
    </fill>
  </fills>
  <borders count="28">
    <border diagonalDown="false" diagonalUp="false">
      <left/>
      <right/>
      <top/>
      <bottom/>
      <diagonal/>
    </border>
    <border diagonalDown="false" diagonalUp="false">
      <left style="thick"/>
      <right/>
      <top style="thick"/>
      <bottom/>
      <diagonal/>
    </border>
    <border diagonalDown="false" diagonalUp="false">
      <left/>
      <right/>
      <top style="thick"/>
      <bottom/>
      <diagonal/>
    </border>
    <border diagonalDown="false" diagonalUp="false">
      <left/>
      <right style="thick"/>
      <top style="thick"/>
      <bottom/>
      <diagonal/>
    </border>
    <border diagonalDown="false" diagonalUp="false">
      <left style="thick"/>
      <right/>
      <top/>
      <bottom/>
      <diagonal/>
    </border>
    <border diagonalDown="false" diagonalUp="false">
      <left/>
      <right style="thick"/>
      <top/>
      <bottom/>
      <diagonal/>
    </border>
    <border diagonalDown="false" diagonalUp="false">
      <left/>
      <right/>
      <top style="hair"/>
      <bottom/>
      <diagonal/>
    </border>
    <border diagonalDown="false" diagonalUp="false">
      <left/>
      <right/>
      <top/>
      <bottom style="hair"/>
      <diagonal/>
    </border>
    <border diagonalDown="false" diagonalUp="false">
      <left style="hair"/>
      <right/>
      <top style="hair"/>
      <bottom style="hair"/>
      <diagonal/>
    </border>
    <border diagonalDown="false" diagonalUp="false">
      <left/>
      <right/>
      <top style="hair"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 style="thick"/>
      <right/>
      <top/>
      <bottom style="thick"/>
      <diagonal/>
    </border>
    <border diagonalDown="false" diagonalUp="false">
      <left/>
      <right/>
      <top/>
      <bottom style="thick"/>
      <diagonal/>
    </border>
    <border diagonalDown="false" diagonalUp="false">
      <left/>
      <right style="thick"/>
      <top/>
      <bottom style="thick"/>
      <diagonal/>
    </border>
    <border diagonalDown="false" diagonalUp="false">
      <left style="hair">
        <color rgb="FF969696"/>
      </left>
      <right/>
      <top style="hair">
        <color rgb="FF969696"/>
      </top>
      <bottom/>
      <diagonal/>
    </border>
    <border diagonalDown="false" diagonalUp="false">
      <left/>
      <right/>
      <top style="hair">
        <color rgb="FF969696"/>
      </top>
      <bottom/>
      <diagonal/>
    </border>
    <border diagonalDown="false" diagonalUp="false">
      <left/>
      <right style="hair">
        <color rgb="FF969696"/>
      </right>
      <top style="hair">
        <color rgb="FF969696"/>
      </top>
      <bottom/>
      <diagonal/>
    </border>
    <border diagonalDown="false" diagonalUp="false">
      <left/>
      <right style="hair">
        <color rgb="FF969696"/>
      </right>
      <top/>
      <bottom/>
      <diagonal/>
    </border>
    <border diagonalDown="false" diagonalUp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Down="false" diagonalUp="false">
      <left/>
      <right/>
      <top style="hair">
        <color rgb="FF969696"/>
      </top>
      <bottom style="hair">
        <color rgb="FF969696"/>
      </bottom>
      <diagonal/>
    </border>
    <border diagonalDown="false" diagonalUp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Down="false" diagonalUp="false">
      <left style="hair">
        <color rgb="FF969696"/>
      </left>
      <right/>
      <top/>
      <bottom/>
      <diagonal/>
    </border>
    <border diagonalDown="false" diagonalUp="false">
      <left style="hair">
        <color rgb="FF969696"/>
      </left>
      <right/>
      <top/>
      <bottom style="hair">
        <color rgb="FF969696"/>
      </bottom>
      <diagonal/>
    </border>
    <border diagonalDown="false" diagonalUp="false">
      <left/>
      <right/>
      <top/>
      <bottom style="hair">
        <color rgb="FF969696"/>
      </bottom>
      <diagonal/>
    </border>
    <border diagonalDown="false" diagonalUp="false">
      <left/>
      <right style="hair">
        <color rgb="FF969696"/>
      </right>
      <top/>
      <bottom style="hair">
        <color rgb="FF969696"/>
      </bottom>
      <diagonal/>
    </border>
    <border diagonalDown="false" diagonalUp="false">
      <left/>
      <right style="thick"/>
      <top style="hair">
        <color rgb="FF969696"/>
      </top>
      <bottom/>
      <diagonal/>
    </border>
    <border diagonalDown="false" diagonalUp="false">
      <left/>
      <right style="thick"/>
      <top style="hair"/>
      <bottom style="hair"/>
      <diagonal/>
    </border>
    <border diagonalDown="false" diagonalUp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8" numFmtId="164">
      <alignment horizontal="general" indent="0" shrinkToFit="false" textRotation="0" vertical="bottom" wrapText="false"/>
      <protection hidden="false" locked="true"/>
    </xf>
  </cellStyleXfs>
  <cellXfs count="36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0" fillId="2" fontId="4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2" fontId="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2" fontId="6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2" fontId="7" numFmtId="164" xfId="20">
      <alignment horizontal="general" indent="0" shrinkToFit="false" textRotation="0" vertical="center" wrapText="false"/>
      <protection hidden="false" locked="true"/>
    </xf>
    <xf applyAlignment="true" applyBorder="true" applyFont="false" applyProtection="true" borderId="0" fillId="2" fontId="8" numFmtId="164" xfId="2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2" fontId="4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4" numFmtId="164" xfId="0">
      <alignment horizontal="left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0" numFmtId="164" xfId="0">
      <alignment horizontal="left" indent="0" shrinkToFit="false" textRotation="0" vertical="center" wrapText="false"/>
      <protection hidden="false" locked="true"/>
    </xf>
    <xf applyAlignment="false" applyBorder="true" applyFont="false" applyProtection="true" borderId="1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2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9" numFmtId="164" xfId="0">
      <alignment horizontal="left" indent="0" shrinkToFit="false" textRotation="0" vertical="center" wrapText="false"/>
      <protection hidden="false" locked="true"/>
    </xf>
    <xf applyAlignment="false" applyBorder="true" applyFont="false" applyProtection="true" borderId="5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10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11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2" numFmtId="164" xfId="0">
      <alignment horizontal="left" indent="0" shrinkToFit="false" textRotation="0" vertical="top" wrapText="false"/>
      <protection hidden="false" locked="true"/>
    </xf>
    <xf applyAlignment="true" applyBorder="true" applyFont="true" applyProtection="true" borderId="0" fillId="0" fontId="13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false" borderId="0" fillId="0" fontId="14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true" borderId="0" fillId="0" fontId="15" numFmtId="164" xfId="0">
      <alignment horizontal="left" indent="0" shrinkToFit="false" textRotation="0" vertical="top" wrapText="false"/>
      <protection hidden="false" locked="true"/>
    </xf>
    <xf applyAlignment="true" applyBorder="true" applyFont="true" applyProtection="true" borderId="0" fillId="0" fontId="15" numFmtId="164" xfId="0">
      <alignment horizontal="left" indent="0" shrinkToFit="false" textRotation="0" vertical="top" wrapText="true"/>
      <protection hidden="false" locked="true"/>
    </xf>
    <xf applyAlignment="true" applyBorder="true" applyFont="true" applyProtection="true" borderId="0" fillId="0" fontId="12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3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3" fontId="13" numFmtId="165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4" xfId="0">
      <alignment horizontal="left" indent="0" shrinkToFit="false" textRotation="0" vertical="center" wrapText="true"/>
      <protection hidden="false" locked="true"/>
    </xf>
    <xf applyAlignment="false" applyBorder="true" applyFont="false" applyProtection="tru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7" fillId="0" fontId="16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7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7" fillId="0" fontId="16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4" xfId="0">
      <alignment horizontal="right" indent="0" shrinkToFit="false" textRotation="0" vertical="center" wrapText="false"/>
      <protection hidden="false" locked="true"/>
    </xf>
    <xf applyAlignment="true" applyBorder="false" applyFont="true" applyProtection="false" borderId="0" fillId="0" fontId="1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1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7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0" fillId="0" fontId="14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1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4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8" fillId="4" fontId="15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9" fillId="4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9" fillId="4" fontId="1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9" fillId="4" fontId="15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10" fillId="4" fontId="15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4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1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2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3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4" fillId="0" fontId="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9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13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13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12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13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4" fillId="0" fontId="13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1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1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15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1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5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false" borderId="4" fillId="0" fontId="1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18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3" numFmtId="168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3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4" fillId="0" fontId="19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5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6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0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17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8" fillId="5" fontId="13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9" fillId="5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9" fillId="5" fontId="13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9" fillId="5" fontId="13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10" fillId="5" fontId="13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18" fillId="0" fontId="12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9" fillId="0" fontId="12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0" fillId="0" fontId="12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4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5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6" fillId="0" fontId="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20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2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0" numFmtId="166" xfId="0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0" fillId="0" fontId="20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1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1" fillId="0" fontId="19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9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9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19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15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21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22" numFmtId="164" xfId="2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4" fillId="0" fontId="23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24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4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2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5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2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4" fillId="0" fontId="23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1" fillId="0" fontId="27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7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7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27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23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23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22" fillId="0" fontId="27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27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27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4" fillId="0" fontId="27" numFmtId="166" xfId="0">
      <alignment horizontal="general" indent="0" shrinkToFit="false" textRotation="0" vertical="center" wrapText="false"/>
      <protection hidden="false" locked="true"/>
    </xf>
    <xf applyAlignment="false" applyBorder="false" applyFont="false" applyProtection="true" borderId="0" fillId="0" fontId="0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false" borderId="0" fillId="2" fontId="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2" fontId="6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2" fontId="28" numFmtId="164" xfId="2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2" fontId="5" numFmtId="164" xfId="0">
      <alignment horizontal="general" indent="0" shrinkToFit="false" textRotation="0" vertical="center" wrapText="false"/>
      <protection hidden="false" locked="false"/>
    </xf>
    <xf applyAlignment="false" applyBorder="true" applyFont="false" applyProtection="true" borderId="2" fillId="0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0" fillId="0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0" fillId="0" fontId="12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0" fillId="0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0" fontId="12" numFmtId="164" xfId="0">
      <alignment horizontal="left" indent="0" shrinkToFit="false" textRotation="0" vertical="center" wrapText="false"/>
      <protection hidden="false" locked="false"/>
    </xf>
    <xf applyAlignment="true" applyBorder="false" applyFont="true" applyProtection="false" borderId="0" fillId="0" fontId="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4" fillId="0" fontId="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0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5" fillId="0" fontId="0" numFmtId="164" xfId="0">
      <alignment horizontal="general" indent="0" shrinkToFit="false" textRotation="0" vertical="center" wrapText="true"/>
      <protection hidden="false" locked="true"/>
    </xf>
    <xf applyAlignment="true" applyBorder="true" applyFont="true" applyProtection="true" borderId="15" fillId="0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5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6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4" xfId="0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0" fillId="0" fontId="17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7" xfId="0">
      <alignment horizontal="right" indent="0" shrinkToFit="false" textRotation="0" vertical="center" wrapText="false"/>
      <protection hidden="false" locked="false"/>
    </xf>
    <xf applyAlignment="true" applyBorder="true" applyFont="true" applyProtection="true" borderId="0" fillId="5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8" fillId="5" fontId="15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9" fillId="5" fontId="15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9" fillId="5" fontId="1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9" fillId="5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9" fillId="5" fontId="15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6" fillId="5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2" fillId="0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1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false" borderId="2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" fillId="0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3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5" fontId="13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0" fillId="5" fontId="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5" fontId="13" numFmtId="164" xfId="0">
      <alignment horizontal="right" indent="0" shrinkToFit="false" textRotation="0" vertical="center" wrapText="false"/>
      <protection hidden="false" locked="true"/>
    </xf>
    <xf applyAlignment="true" applyBorder="true" applyFont="true" applyProtection="true" borderId="5" fillId="5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29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3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3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3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30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23" fillId="0" fontId="3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3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3" fillId="0" fontId="30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3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3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3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31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23" fillId="0" fontId="31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31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3" fillId="0" fontId="31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5" fillId="0" fontId="31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0" numFmtId="164" xfId="0">
      <alignment horizontal="general" indent="0" shrinkToFit="false" textRotation="0" vertical="center" wrapText="false"/>
      <protection hidden="false" locked="false"/>
    </xf>
    <xf applyAlignment="true" applyBorder="false" applyFont="true" applyProtection="true" borderId="0" fillId="0" fontId="13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12" numFmtId="164" xfId="0">
      <alignment horizontal="left" indent="0" shrinkToFit="false" textRotation="0" vertical="center" wrapText="false"/>
      <protection hidden="false" locked="false"/>
    </xf>
    <xf applyAlignment="true" applyBorder="false" applyFont="true" applyProtection="true" borderId="0" fillId="0" fontId="13" numFmtId="168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4" fillId="0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8" fillId="5" fontId="1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9" fillId="5" fontId="1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19" fillId="5" fontId="13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20" fillId="5" fontId="13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center" wrapText="true"/>
      <protection hidden="false" locked="true"/>
    </xf>
    <xf applyAlignment="true" applyBorder="false" applyFont="true" applyProtection="true" borderId="0" fillId="0" fontId="20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5" fillId="0" fontId="32" numFmtId="169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6" fillId="0" fontId="32" numFmtId="169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33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4" fillId="0" fontId="3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0" fillId="0" fontId="34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true" borderId="0" fillId="0" fontId="34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true" borderId="0" fillId="0" fontId="30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true" borderId="0" fillId="0" fontId="34" numFmtId="164" xfId="0">
      <alignment horizontal="general" indent="0" shrinkToFit="false" textRotation="0" vertical="bottom" wrapText="false"/>
      <protection hidden="false" locked="false"/>
    </xf>
    <xf applyAlignment="true" applyBorder="false" applyFont="true" applyProtection="true" borderId="0" fillId="0" fontId="30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4" fillId="0" fontId="3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1" fillId="0" fontId="3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34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34" numFmtId="169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7" fillId="0" fontId="34" numFmtId="169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0" fontId="34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false" borderId="0" fillId="0" fontId="34" numFmtId="164" xfId="0">
      <alignment horizontal="center" indent="0" shrinkToFit="false" textRotation="0" vertical="bottom" wrapText="false"/>
      <protection hidden="false" locked="true"/>
    </xf>
    <xf applyAlignment="true" applyBorder="false" applyFont="true" applyProtection="false" borderId="0" fillId="0" fontId="34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1" numFmtId="164" xfId="0">
      <alignment horizontal="left" indent="0" shrinkToFit="false" textRotation="0" vertical="bottom" wrapText="false"/>
      <protection hidden="false" locked="true"/>
    </xf>
    <xf applyAlignment="true" applyBorder="false" applyFont="true" applyProtection="true" borderId="0" fillId="0" fontId="31" numFmtId="166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2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7" fillId="0" fontId="0" numFmtId="165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27" fillId="0" fontId="0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27" fillId="0" fontId="0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0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7" fillId="3" fontId="0" numFmtId="166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27" fillId="3" fontId="17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0" fillId="0" fontId="17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17" numFmtId="169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0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3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6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35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35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35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5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4" fillId="0" fontId="3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1" fillId="0" fontId="3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35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35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5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3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37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7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7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37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37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4" fillId="0" fontId="3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1" fillId="0" fontId="3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37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37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7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false" borderId="0" fillId="0" fontId="38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38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8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8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38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38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38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4" fillId="0" fontId="38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1" fillId="0" fontId="38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38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38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38" numFmtId="164" xfId="0">
      <alignment horizontal="left" indent="0" shrinkToFit="false" textRotation="0" vertical="center" wrapText="false"/>
      <protection hidden="false" locked="true"/>
    </xf>
    <xf applyAlignment="true" applyBorder="true" applyFont="true" applyProtection="true" borderId="27" fillId="0" fontId="39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7" fillId="0" fontId="39" numFmtId="165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27" fillId="0" fontId="39" numFmtId="164" xfId="0">
      <alignment horizontal="left" indent="0" shrinkToFit="false" textRotation="0" vertical="center" wrapText="true"/>
      <protection hidden="false" locked="true"/>
    </xf>
    <xf applyAlignment="true" applyBorder="true" applyFont="true" applyProtection="true" borderId="27" fillId="0" fontId="39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true" borderId="27" fillId="0" fontId="39" numFmtId="166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7" fillId="3" fontId="39" numFmtId="166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4" fillId="0" fontId="39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7" fillId="3" fontId="39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39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3" fillId="0" fontId="17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true" borderId="23" fillId="0" fontId="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3" fillId="0" fontId="17" numFmtId="169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4" fillId="0" fontId="17" numFmtId="169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4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4" fillId="0" fontId="4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4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40" numFmtId="164" xfId="0">
      <alignment horizontal="left" indent="0" shrinkToFit="false" textRotation="0" vertical="center" wrapText="false"/>
      <protection hidden="false" locked="true"/>
    </xf>
    <xf applyAlignment="true" applyBorder="false" applyFont="true" applyProtection="true" borderId="0" fillId="0" fontId="40" numFmtId="164" xfId="0">
      <alignment horizontal="left" indent="0" shrinkToFit="false" textRotation="0" vertical="center" wrapText="true"/>
      <protection hidden="false" locked="true"/>
    </xf>
    <xf applyAlignment="true" applyBorder="false" applyFont="true" applyProtection="true" borderId="0" fillId="0" fontId="40" numFmtId="166" xfId="0">
      <alignment horizontal="general" indent="0" shrinkToFit="false" textRotation="0" vertical="center" wrapText="false"/>
      <protection hidden="false" locked="true"/>
    </xf>
    <xf applyAlignment="true" applyBorder="false" applyFont="true" applyProtection="true" borderId="0" fillId="0" fontId="40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false" borderId="4" fillId="0" fontId="4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21" fillId="0" fontId="4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0" fillId="0" fontId="40" numFmtId="164" xfId="0">
      <alignment horizontal="general" indent="0" shrinkToFit="false" textRotation="0" vertical="center" wrapText="false"/>
      <protection hidden="false" locked="true"/>
    </xf>
    <xf applyAlignment="true" applyBorder="true" applyFont="true" applyProtection="true" borderId="17" fillId="0" fontId="40" numFmtId="164" xfId="0">
      <alignment horizontal="general" indent="0" shrinkToFit="false" textRotation="0" vertical="center" wrapText="false"/>
      <protection hidden="false" locked="true"/>
    </xf>
    <xf applyAlignment="true" applyBorder="false" applyFont="true" applyProtection="false" borderId="0" fillId="0" fontId="40" numFmtId="164" xfId="0">
      <alignment horizontal="left" indent="0" shrinkToFit="false" textRotation="0" vertical="center" wrapText="false"/>
      <protection hidden="false" locked="true"/>
    </xf>
    <xf applyAlignment="true" applyBorder="false" applyFont="false" applyProtection="true" borderId="0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1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2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3" fillId="0" fontId="0" numFmtId="164" xfId="0">
      <alignment horizontal="general" indent="0" shrinkToFit="false" textRotation="0" vertical="center" wrapText="true"/>
      <protection hidden="false" locked="false"/>
    </xf>
    <xf applyAlignment="true" applyBorder="false" applyFont="false" applyProtection="true" borderId="0" fillId="0" fontId="0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4" fillId="0" fontId="0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0" fillId="0" fontId="9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5" fillId="0" fontId="0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4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2" fillId="0" fontId="26" numFmtId="164" xfId="0">
      <alignment horizontal="left" indent="0" shrinkToFit="false" textRotation="0" vertical="bottom" wrapText="true"/>
      <protection hidden="false" locked="false"/>
    </xf>
    <xf applyAlignment="true" applyBorder="true" applyFont="true" applyProtection="true" borderId="5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0" fontId="26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4" fillId="0" fontId="13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5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5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1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2" fillId="0" fontId="5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13" fillId="0" fontId="0" numFmtId="164" xfId="0">
      <alignment horizontal="general" indent="0" shrinkToFit="false" textRotation="0" vertical="center" wrapText="true"/>
      <protection hidden="false" locked="false"/>
    </xf>
    <xf applyAlignment="true" applyBorder="true" applyFont="true" applyProtection="true" borderId="0" fillId="0" fontId="0" numFmtId="164" xfId="0">
      <alignment horizontal="general" indent="0" shrinkToFit="false" textRotation="0" vertical="top" wrapText="false"/>
      <protection hidden="false" locked="false"/>
    </xf>
    <xf applyAlignment="true" applyBorder="false" applyFont="true" applyProtection="true" borderId="0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1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2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3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4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9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5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26" numFmtId="164" xfId="0">
      <alignment horizontal="left" indent="0" shrinkToFit="false" textRotation="0" vertical="center" wrapText="false"/>
      <protection hidden="false" locked="false"/>
    </xf>
    <xf applyAlignment="true" applyBorder="false" applyFont="true" applyProtection="true" borderId="0" fillId="0" fontId="2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2" fillId="0" fontId="26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2" fillId="0" fontId="26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2" fillId="0" fontId="2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8" numFmtId="164" xfId="0">
      <alignment horizontal="left" indent="0" shrinkToFit="false" textRotation="0" vertical="center" wrapText="false"/>
      <protection hidden="false" locked="false"/>
    </xf>
    <xf applyAlignment="true" applyBorder="false" applyFont="true" applyProtection="true" borderId="0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4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11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2" fillId="0" fontId="5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3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0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5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2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2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0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true" applyFont="true" applyProtection="true" borderId="1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2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3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4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5" fillId="0" fontId="0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4" fillId="0" fontId="2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5" fillId="0" fontId="2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4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5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5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1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2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13" fillId="0" fontId="13" numFmtId="164" xfId="0">
      <alignment horizontal="left" indent="0" shrinkToFit="false" textRotation="0" vertical="center" wrapText="true"/>
      <protection hidden="false" locked="false"/>
    </xf>
    <xf applyAlignment="true" applyBorder="true" applyFont="true" applyProtection="true" borderId="0" fillId="0" fontId="13" numFmtId="164" xfId="0">
      <alignment horizontal="left" indent="0" shrinkToFit="false" textRotation="0" vertical="top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top" wrapText="false"/>
      <protection hidden="false" locked="false"/>
    </xf>
    <xf applyAlignment="true" applyBorder="true" applyFont="true" applyProtection="true" borderId="11" fillId="0" fontId="13" numFmtId="164" xfId="0">
      <alignment horizontal="left" indent="0" shrinkToFit="false" textRotation="0" vertical="center" wrapText="false"/>
      <protection hidden="false" locked="false"/>
    </xf>
    <xf applyAlignment="true" applyBorder="true" applyFont="true" applyProtection="true" borderId="13" fillId="0" fontId="13" numFmtId="164" xfId="0">
      <alignment horizontal="left" indent="0" shrinkToFit="false" textRotation="0" vertical="center" wrapText="false"/>
      <protection hidden="false" locked="false"/>
    </xf>
    <xf applyAlignment="true" applyBorder="false" applyFont="true" applyProtection="true" borderId="0" fillId="0" fontId="23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0" fontId="2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2" fillId="0" fontId="23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12" fillId="0" fontId="26" numFmtId="164" xfId="0">
      <alignment horizontal="general" indent="0" shrinkToFit="false" textRotation="0" vertical="center" wrapText="false"/>
      <protection hidden="false" locked="false"/>
    </xf>
    <xf applyAlignment="true" applyBorder="true" applyFont="true" applyProtection="true" borderId="0" fillId="0" fontId="13" numFmtId="165" xfId="0">
      <alignment horizontal="left" indent="0" shrinkToFit="false" textRotation="0" vertical="center" wrapText="false"/>
      <protection hidden="false" locked="false"/>
    </xf>
    <xf applyAlignment="true" applyBorder="true" applyFont="false" applyProtection="true" borderId="12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12" fillId="0" fontId="26" numFmtId="164" xfId="0">
      <alignment horizontal="left" indent="0" shrinkToFit="false" textRotation="0" vertical="bottom" wrapText="false"/>
      <protection hidden="false" locked="false"/>
    </xf>
    <xf applyAlignment="true" applyBorder="true" applyFont="true" applyProtection="true" borderId="12" fillId="0" fontId="23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4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5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0" fillId="0" fontId="0" numFmtId="164" xfId="0">
      <alignment horizontal="center" indent="0" shrinkToFit="false" textRotation="0" vertical="center" wrapText="false"/>
      <protection hidden="false" locked="false"/>
    </xf>
    <xf applyAlignment="true" applyBorder="true" applyFont="true" applyProtection="true" borderId="0" fillId="0" fontId="0" numFmtId="164" xfId="0">
      <alignment horizontal="left" indent="0" shrinkToFit="false" textRotation="0" vertical="top" wrapText="false"/>
      <protection hidden="false" locked="false"/>
    </xf>
    <xf applyAlignment="true" applyBorder="true" applyFont="true" applyProtection="true" borderId="11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12" fillId="0" fontId="0" numFmtId="164" xfId="0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13" fillId="0" fontId="0" numFmtId="164" xfId="0">
      <alignment horizontal="general" indent="0" shrinkToFit="false" textRotation="0" vertical="top" wrapText="false"/>
      <protection hidden="false" locked="false"/>
    </xf>
  </cellXfs>
  <cellStyles count="7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8" customBuiltin="false" name="*unknown*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8"/>
      <rgbColor rgb="FF808000"/>
      <rgbColor rgb="FF800080"/>
      <rgbColor rgb="FF008080"/>
      <rgbColor rgb="FFBEBE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AE68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0</xdr:col>
      <xdr:colOff>297720</xdr:colOff>
      <xdr:row>0</xdr:row>
      <xdr:rowOff>270720</xdr:rowOff>
    </xdr:to>
    <xdr:pic>
      <xdr:nvPicPr>
        <xdr:cNvPr descr="" id="0" name="Picture 1"/>
        <xdr:cNvPicPr/>
      </xdr:nvPicPr>
      <xdr:blipFill>
        <a:blip r:embed="rId1"/>
        <a:stretch>
          <a:fillRect/>
        </a:stretch>
      </xdr:blipFill>
      <xdr:spPr>
        <a:xfrm>
          <a:off x="27000" y="0"/>
          <a:ext cx="270720" cy="270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0</xdr:col>
      <xdr:colOff>303480</xdr:colOff>
      <xdr:row>0</xdr:row>
      <xdr:rowOff>276480</xdr:rowOff>
    </xdr:to>
    <xdr:pic>
      <xdr:nvPicPr>
        <xdr:cNvPr descr="" id="1" name="Picture 1"/>
        <xdr:cNvPicPr/>
      </xdr:nvPicPr>
      <xdr:blipFill>
        <a:blip r:embed="rId1"/>
        <a:stretch>
          <a:fillRect/>
        </a:stretch>
      </xdr:blipFill>
      <xdr:spPr>
        <a:xfrm>
          <a:off x="27000" y="0"/>
          <a:ext cx="276480" cy="276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0</xdr:col>
      <xdr:colOff>303480</xdr:colOff>
      <xdr:row>0</xdr:row>
      <xdr:rowOff>276480</xdr:rowOff>
    </xdr:to>
    <xdr:pic>
      <xdr:nvPicPr>
        <xdr:cNvPr descr="" id="2" name="Picture 1"/>
        <xdr:cNvPicPr/>
      </xdr:nvPicPr>
      <xdr:blipFill>
        <a:blip r:embed="rId1"/>
        <a:stretch>
          <a:fillRect/>
        </a:stretch>
      </xdr:blipFill>
      <xdr:spPr>
        <a:xfrm>
          <a:off x="27000" y="0"/>
          <a:ext cx="276480" cy="276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27000</xdr:colOff>
      <xdr:row>0</xdr:row>
      <xdr:rowOff>0</xdr:rowOff>
    </xdr:from>
    <xdr:to>
      <xdr:col>0</xdr:col>
      <xdr:colOff>303480</xdr:colOff>
      <xdr:row>0</xdr:row>
      <xdr:rowOff>276480</xdr:rowOff>
    </xdr:to>
    <xdr:pic>
      <xdr:nvPicPr>
        <xdr:cNvPr descr="" id="3" name="Picture 1"/>
        <xdr:cNvPicPr/>
      </xdr:nvPicPr>
      <xdr:blipFill>
        <a:blip r:embed="rId1"/>
        <a:stretch>
          <a:fillRect/>
        </a:stretch>
      </xdr:blipFill>
      <xdr:spPr>
        <a:xfrm>
          <a:off x="27000" y="0"/>
          <a:ext cx="276480" cy="27648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M56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Left" state="frozen" topLeftCell="A2" xSplit="0" ySplit="1"/>
      <selection activeCell="A1" activeCellId="0" pane="topLeft" sqref="A1"/>
      <selection activeCell="A1" activeCellId="0" pane="bottomLeft" sqref="A1"/>
    </sheetView>
  </sheetViews>
  <sheetFormatPr defaultRowHeight="12.85"/>
  <cols>
    <col collapsed="false" hidden="false" max="2" min="2" style="0" width="1.66891891891892"/>
    <col collapsed="false" hidden="false" max="3" min="3" style="0" width="4.16891891891892"/>
    <col collapsed="false" hidden="false" max="33" min="4" style="0" width="2.66891891891892"/>
    <col collapsed="false" hidden="false" max="34" min="34" style="0" width="3.32432432432432"/>
    <col collapsed="false" hidden="false" max="35" min="35" style="0" width="31.6689189189189"/>
    <col collapsed="false" hidden="false" max="37" min="36" style="0" width="2.5"/>
    <col collapsed="false" hidden="false" max="39" min="39" style="0" width="3.32432432432432"/>
    <col collapsed="false" hidden="false" max="40" min="40" style="0" width="13.3378378378378"/>
    <col collapsed="false" hidden="false" max="41" min="41" style="0" width="7.49324324324324"/>
    <col collapsed="false" hidden="false" max="42" min="42" style="0" width="4.16891891891892"/>
    <col collapsed="false" hidden="false" max="43" min="43" style="0" width="15.6756756756757"/>
    <col collapsed="false" hidden="false" max="44" min="44" style="0" width="13.6689189189189"/>
    <col collapsed="false" hidden="true" max="56" min="45" style="0" width="0"/>
    <col collapsed="false" hidden="false" max="57" min="57" style="0" width="66.5067567567568"/>
    <col collapsed="false" hidden="false" max="70" min="58" style="0" width="8.5"/>
    <col collapsed="false" hidden="true" max="91" min="71" style="0" width="0"/>
    <col collapsed="false" hidden="false" max="1025" min="92" style="0" width="8.5"/>
  </cols>
  <sheetData>
    <row collapsed="false" customFormat="false" customHeight="true" hidden="false" ht="21.35" outlineLevel="0" r="1">
      <c r="A1" s="1" t="s">
        <v>0</v>
      </c>
      <c r="B1" s="2"/>
      <c r="C1" s="2"/>
      <c r="D1" s="3" t="s">
        <v>1</v>
      </c>
      <c r="E1" s="2"/>
      <c r="F1" s="2"/>
      <c r="G1" s="2"/>
      <c r="H1" s="2"/>
      <c r="I1" s="2"/>
      <c r="J1" s="2"/>
      <c r="K1" s="4" t="s">
        <v>2</v>
      </c>
      <c r="L1" s="4"/>
      <c r="M1" s="4"/>
      <c r="N1" s="4"/>
      <c r="O1" s="4"/>
      <c r="P1" s="4"/>
      <c r="Q1" s="4"/>
      <c r="R1" s="4"/>
      <c r="S1" s="4"/>
      <c r="T1" s="2"/>
      <c r="U1" s="2"/>
      <c r="V1" s="2"/>
      <c r="W1" s="4" t="s">
        <v>3</v>
      </c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5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7" t="s">
        <v>4</v>
      </c>
      <c r="BB1" s="7" t="s">
        <v>5</v>
      </c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T1" s="8" t="s">
        <v>6</v>
      </c>
      <c r="BU1" s="8" t="s">
        <v>6</v>
      </c>
      <c r="BV1" s="8" t="s">
        <v>7</v>
      </c>
    </row>
    <row collapsed="false" customFormat="false" customHeight="true" hidden="false" ht="36.95" outlineLevel="0" r="2"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S2" s="10" t="s">
        <v>8</v>
      </c>
      <c r="BT2" s="10" t="s">
        <v>9</v>
      </c>
    </row>
    <row collapsed="false" customFormat="false" customHeight="true" hidden="false" ht="6.95" outlineLevel="0" r="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BS3" s="10" t="s">
        <v>10</v>
      </c>
      <c r="BT3" s="10" t="s">
        <v>11</v>
      </c>
    </row>
    <row collapsed="false" customFormat="false" customHeight="true" hidden="false" ht="36.95" outlineLevel="0" r="4">
      <c r="B4" s="14"/>
      <c r="C4" s="15"/>
      <c r="D4" s="16" t="s">
        <v>12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7"/>
      <c r="AS4" s="18" t="s">
        <v>13</v>
      </c>
      <c r="BE4" s="19" t="s">
        <v>14</v>
      </c>
      <c r="BS4" s="10" t="s">
        <v>8</v>
      </c>
    </row>
    <row collapsed="false" customFormat="false" customHeight="true" hidden="false" ht="14.4" outlineLevel="0" r="5">
      <c r="B5" s="14"/>
      <c r="C5" s="15"/>
      <c r="D5" s="20" t="s">
        <v>15</v>
      </c>
      <c r="E5" s="15"/>
      <c r="F5" s="15"/>
      <c r="G5" s="15"/>
      <c r="H5" s="15"/>
      <c r="I5" s="15"/>
      <c r="J5" s="15"/>
      <c r="K5" s="21" t="s">
        <v>16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15"/>
      <c r="AQ5" s="17"/>
      <c r="BE5" s="22" t="s">
        <v>17</v>
      </c>
      <c r="BS5" s="10" t="s">
        <v>8</v>
      </c>
    </row>
    <row collapsed="false" customFormat="false" customHeight="true" hidden="false" ht="36.95" outlineLevel="0" r="6">
      <c r="B6" s="14"/>
      <c r="C6" s="15"/>
      <c r="D6" s="23" t="s">
        <v>18</v>
      </c>
      <c r="E6" s="15"/>
      <c r="F6" s="15"/>
      <c r="G6" s="15"/>
      <c r="H6" s="15"/>
      <c r="I6" s="15"/>
      <c r="J6" s="15"/>
      <c r="K6" s="24" t="s">
        <v>19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15"/>
      <c r="AQ6" s="17"/>
      <c r="BE6" s="22"/>
      <c r="BS6" s="10" t="s">
        <v>8</v>
      </c>
    </row>
    <row collapsed="false" customFormat="false" customHeight="true" hidden="false" ht="14.4" outlineLevel="0" r="7">
      <c r="B7" s="14"/>
      <c r="C7" s="15"/>
      <c r="D7" s="25" t="s">
        <v>20</v>
      </c>
      <c r="E7" s="15"/>
      <c r="F7" s="15"/>
      <c r="G7" s="15"/>
      <c r="H7" s="15"/>
      <c r="I7" s="15"/>
      <c r="J7" s="15"/>
      <c r="K7" s="21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25" t="s">
        <v>21</v>
      </c>
      <c r="AL7" s="15"/>
      <c r="AM7" s="15"/>
      <c r="AN7" s="21"/>
      <c r="AO7" s="15"/>
      <c r="AP7" s="15"/>
      <c r="AQ7" s="17"/>
      <c r="BE7" s="22"/>
      <c r="BS7" s="10" t="s">
        <v>8</v>
      </c>
    </row>
    <row collapsed="false" customFormat="false" customHeight="true" hidden="false" ht="14.4" outlineLevel="0" r="8">
      <c r="B8" s="14"/>
      <c r="C8" s="15"/>
      <c r="D8" s="25" t="s">
        <v>22</v>
      </c>
      <c r="E8" s="15"/>
      <c r="F8" s="15"/>
      <c r="G8" s="15"/>
      <c r="H8" s="15"/>
      <c r="I8" s="15"/>
      <c r="J8" s="15"/>
      <c r="K8" s="21" t="s">
        <v>23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25" t="s">
        <v>24</v>
      </c>
      <c r="AL8" s="15"/>
      <c r="AM8" s="15"/>
      <c r="AN8" s="26" t="s">
        <v>25</v>
      </c>
      <c r="AO8" s="15"/>
      <c r="AP8" s="15"/>
      <c r="AQ8" s="17"/>
      <c r="BE8" s="22"/>
      <c r="BS8" s="10" t="s">
        <v>8</v>
      </c>
    </row>
    <row collapsed="false" customFormat="false" customHeight="true" hidden="false" ht="14.4" outlineLevel="0" r="9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7"/>
      <c r="BE9" s="22"/>
      <c r="BS9" s="10" t="s">
        <v>8</v>
      </c>
    </row>
    <row collapsed="false" customFormat="false" customHeight="true" hidden="false" ht="14.4" outlineLevel="0" r="10">
      <c r="B10" s="14"/>
      <c r="C10" s="15"/>
      <c r="D10" s="25" t="s">
        <v>26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25" t="s">
        <v>27</v>
      </c>
      <c r="AL10" s="15"/>
      <c r="AM10" s="15"/>
      <c r="AN10" s="21"/>
      <c r="AO10" s="15"/>
      <c r="AP10" s="15"/>
      <c r="AQ10" s="17"/>
      <c r="BE10" s="22"/>
      <c r="BS10" s="10" t="s">
        <v>28</v>
      </c>
    </row>
    <row collapsed="false" customFormat="false" customHeight="true" hidden="false" ht="18.5" outlineLevel="0" r="11">
      <c r="B11" s="14"/>
      <c r="C11" s="15"/>
      <c r="D11" s="15"/>
      <c r="E11" s="21" t="s">
        <v>23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25" t="s">
        <v>29</v>
      </c>
      <c r="AL11" s="15"/>
      <c r="AM11" s="15"/>
      <c r="AN11" s="21"/>
      <c r="AO11" s="15"/>
      <c r="AP11" s="15"/>
      <c r="AQ11" s="17"/>
      <c r="BE11" s="22"/>
      <c r="BS11" s="10" t="s">
        <v>28</v>
      </c>
    </row>
    <row collapsed="false" customFormat="false" customHeight="true" hidden="false" ht="6.95" outlineLevel="0" r="12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7"/>
      <c r="BE12" s="22"/>
      <c r="BS12" s="10" t="s">
        <v>28</v>
      </c>
    </row>
    <row collapsed="false" customFormat="false" customHeight="true" hidden="false" ht="14.4" outlineLevel="0" r="13">
      <c r="B13" s="14"/>
      <c r="C13" s="15"/>
      <c r="D13" s="25" t="s">
        <v>30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25" t="s">
        <v>27</v>
      </c>
      <c r="AL13" s="15"/>
      <c r="AM13" s="15"/>
      <c r="AN13" s="27" t="s">
        <v>31</v>
      </c>
      <c r="AO13" s="15"/>
      <c r="AP13" s="15"/>
      <c r="AQ13" s="17"/>
      <c r="BE13" s="22"/>
      <c r="BS13" s="10" t="s">
        <v>28</v>
      </c>
    </row>
    <row collapsed="false" customFormat="false" customHeight="false" hidden="false" ht="12.85" outlineLevel="0" r="14">
      <c r="B14" s="14"/>
      <c r="C14" s="15"/>
      <c r="D14" s="15"/>
      <c r="E14" s="27" t="s">
        <v>31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5" t="s">
        <v>29</v>
      </c>
      <c r="AL14" s="15"/>
      <c r="AM14" s="15"/>
      <c r="AN14" s="27" t="s">
        <v>31</v>
      </c>
      <c r="AO14" s="15"/>
      <c r="AP14" s="15"/>
      <c r="AQ14" s="17"/>
      <c r="BE14" s="22"/>
      <c r="BS14" s="10" t="s">
        <v>28</v>
      </c>
    </row>
    <row collapsed="false" customFormat="false" customHeight="true" hidden="false" ht="6.95" outlineLevel="0" r="1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7"/>
      <c r="BE15" s="22"/>
      <c r="BS15" s="10" t="s">
        <v>6</v>
      </c>
    </row>
    <row collapsed="false" customFormat="false" customHeight="true" hidden="false" ht="14.4" outlineLevel="0" r="16">
      <c r="B16" s="14"/>
      <c r="C16" s="15"/>
      <c r="D16" s="25" t="s">
        <v>32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25" t="s">
        <v>27</v>
      </c>
      <c r="AL16" s="15"/>
      <c r="AM16" s="15"/>
      <c r="AN16" s="21"/>
      <c r="AO16" s="15"/>
      <c r="AP16" s="15"/>
      <c r="AQ16" s="17"/>
      <c r="BE16" s="22"/>
      <c r="BS16" s="10" t="s">
        <v>6</v>
      </c>
    </row>
    <row collapsed="false" customFormat="false" customHeight="true" hidden="false" ht="18.5" outlineLevel="0" r="17">
      <c r="B17" s="14"/>
      <c r="C17" s="15"/>
      <c r="D17" s="15"/>
      <c r="E17" s="21" t="s">
        <v>33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25" t="s">
        <v>29</v>
      </c>
      <c r="AL17" s="15"/>
      <c r="AM17" s="15"/>
      <c r="AN17" s="21"/>
      <c r="AO17" s="15"/>
      <c r="AP17" s="15"/>
      <c r="AQ17" s="17"/>
      <c r="BE17" s="22"/>
      <c r="BS17" s="10" t="s">
        <v>34</v>
      </c>
    </row>
    <row collapsed="false" customFormat="false" customHeight="true" hidden="false" ht="6.95" outlineLevel="0" r="18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7"/>
      <c r="BE18" s="22"/>
      <c r="BS18" s="10" t="s">
        <v>8</v>
      </c>
    </row>
    <row collapsed="false" customFormat="false" customHeight="true" hidden="false" ht="14.4" outlineLevel="0" r="19">
      <c r="B19" s="14"/>
      <c r="C19" s="15"/>
      <c r="D19" s="25" t="s">
        <v>35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7"/>
      <c r="BE19" s="22"/>
      <c r="BS19" s="10" t="s">
        <v>8</v>
      </c>
    </row>
    <row collapsed="false" customFormat="false" customHeight="true" hidden="false" ht="16.5" outlineLevel="0" r="20">
      <c r="B20" s="14"/>
      <c r="C20" s="15"/>
      <c r="D20" s="15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15"/>
      <c r="AP20" s="15"/>
      <c r="AQ20" s="17"/>
      <c r="BE20" s="22"/>
      <c r="BS20" s="10" t="s">
        <v>34</v>
      </c>
    </row>
    <row collapsed="false" customFormat="false" customHeight="true" hidden="false" ht="6.95" outlineLevel="0" r="21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7"/>
      <c r="BE21" s="22"/>
    </row>
    <row collapsed="false" customFormat="false" customHeight="true" hidden="false" ht="6.95" outlineLevel="0" r="22">
      <c r="B22" s="14"/>
      <c r="C22" s="15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15"/>
      <c r="AQ22" s="17"/>
      <c r="BE22" s="22"/>
    </row>
    <row collapsed="false" customFormat="true" customHeight="true" hidden="false" ht="25.9" outlineLevel="0" r="23" s="30">
      <c r="B23" s="31"/>
      <c r="C23" s="32"/>
      <c r="D23" s="33" t="s">
        <v>36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 t="n">
        <f aca="false">ROUND(AG51,2)</f>
        <v>0</v>
      </c>
      <c r="AL23" s="35"/>
      <c r="AM23" s="35"/>
      <c r="AN23" s="35"/>
      <c r="AO23" s="35"/>
      <c r="AP23" s="32"/>
      <c r="AQ23" s="36"/>
      <c r="BE23" s="22"/>
    </row>
    <row collapsed="false" customFormat="true" customHeight="true" hidden="false" ht="6.95" outlineLevel="0" r="24" s="30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6"/>
      <c r="BE24" s="22"/>
    </row>
    <row collapsed="false" customFormat="true" customHeight="false" hidden="false" ht="12.85" outlineLevel="0" r="25" s="30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7" t="s">
        <v>37</v>
      </c>
      <c r="M25" s="37"/>
      <c r="N25" s="37"/>
      <c r="O25" s="37"/>
      <c r="P25" s="32"/>
      <c r="Q25" s="32"/>
      <c r="R25" s="32"/>
      <c r="S25" s="32"/>
      <c r="T25" s="32"/>
      <c r="U25" s="32"/>
      <c r="V25" s="32"/>
      <c r="W25" s="37" t="s">
        <v>38</v>
      </c>
      <c r="X25" s="37"/>
      <c r="Y25" s="37"/>
      <c r="Z25" s="37"/>
      <c r="AA25" s="37"/>
      <c r="AB25" s="37"/>
      <c r="AC25" s="37"/>
      <c r="AD25" s="37"/>
      <c r="AE25" s="37"/>
      <c r="AF25" s="32"/>
      <c r="AG25" s="32"/>
      <c r="AH25" s="32"/>
      <c r="AI25" s="32"/>
      <c r="AJ25" s="32"/>
      <c r="AK25" s="37" t="s">
        <v>39</v>
      </c>
      <c r="AL25" s="37"/>
      <c r="AM25" s="37"/>
      <c r="AN25" s="37"/>
      <c r="AO25" s="37"/>
      <c r="AP25" s="32"/>
      <c r="AQ25" s="36"/>
      <c r="BE25" s="22"/>
    </row>
    <row collapsed="false" customFormat="true" customHeight="true" hidden="false" ht="14.4" outlineLevel="0" r="26" s="38">
      <c r="B26" s="39"/>
      <c r="C26" s="40"/>
      <c r="D26" s="41" t="s">
        <v>40</v>
      </c>
      <c r="E26" s="40"/>
      <c r="F26" s="41" t="s">
        <v>41</v>
      </c>
      <c r="G26" s="40"/>
      <c r="H26" s="40"/>
      <c r="I26" s="40"/>
      <c r="J26" s="40"/>
      <c r="K26" s="40"/>
      <c r="L26" s="42" t="n">
        <v>0.21</v>
      </c>
      <c r="M26" s="42"/>
      <c r="N26" s="42"/>
      <c r="O26" s="42"/>
      <c r="P26" s="40"/>
      <c r="Q26" s="40"/>
      <c r="R26" s="40"/>
      <c r="S26" s="40"/>
      <c r="T26" s="40"/>
      <c r="U26" s="40"/>
      <c r="V26" s="40"/>
      <c r="W26" s="43" t="n">
        <f aca="false">ROUND(AZ51,2)</f>
        <v>0</v>
      </c>
      <c r="X26" s="43"/>
      <c r="Y26" s="43"/>
      <c r="Z26" s="43"/>
      <c r="AA26" s="43"/>
      <c r="AB26" s="43"/>
      <c r="AC26" s="43"/>
      <c r="AD26" s="43"/>
      <c r="AE26" s="43"/>
      <c r="AF26" s="40"/>
      <c r="AG26" s="40"/>
      <c r="AH26" s="40"/>
      <c r="AI26" s="40"/>
      <c r="AJ26" s="40"/>
      <c r="AK26" s="43" t="n">
        <f aca="false">ROUND(AV51,2)</f>
        <v>0</v>
      </c>
      <c r="AL26" s="43"/>
      <c r="AM26" s="43"/>
      <c r="AN26" s="43"/>
      <c r="AO26" s="43"/>
      <c r="AP26" s="40"/>
      <c r="AQ26" s="44"/>
      <c r="BE26" s="22"/>
    </row>
    <row collapsed="false" customFormat="true" customHeight="true" hidden="false" ht="14.4" outlineLevel="0" r="27" s="38">
      <c r="B27" s="39"/>
      <c r="C27" s="40"/>
      <c r="D27" s="40"/>
      <c r="E27" s="40"/>
      <c r="F27" s="41" t="s">
        <v>42</v>
      </c>
      <c r="G27" s="40"/>
      <c r="H27" s="40"/>
      <c r="I27" s="40"/>
      <c r="J27" s="40"/>
      <c r="K27" s="40"/>
      <c r="L27" s="42" t="n">
        <v>0.15</v>
      </c>
      <c r="M27" s="42"/>
      <c r="N27" s="42"/>
      <c r="O27" s="42"/>
      <c r="P27" s="40"/>
      <c r="Q27" s="40"/>
      <c r="R27" s="40"/>
      <c r="S27" s="40"/>
      <c r="T27" s="40"/>
      <c r="U27" s="40"/>
      <c r="V27" s="40"/>
      <c r="W27" s="43" t="n">
        <f aca="false">ROUND(BA51,2)</f>
        <v>0</v>
      </c>
      <c r="X27" s="43"/>
      <c r="Y27" s="43"/>
      <c r="Z27" s="43"/>
      <c r="AA27" s="43"/>
      <c r="AB27" s="43"/>
      <c r="AC27" s="43"/>
      <c r="AD27" s="43"/>
      <c r="AE27" s="43"/>
      <c r="AF27" s="40"/>
      <c r="AG27" s="40"/>
      <c r="AH27" s="40"/>
      <c r="AI27" s="40"/>
      <c r="AJ27" s="40"/>
      <c r="AK27" s="43" t="n">
        <f aca="false">ROUND(AW51,2)</f>
        <v>0</v>
      </c>
      <c r="AL27" s="43"/>
      <c r="AM27" s="43"/>
      <c r="AN27" s="43"/>
      <c r="AO27" s="43"/>
      <c r="AP27" s="40"/>
      <c r="AQ27" s="44"/>
      <c r="BE27" s="22"/>
    </row>
    <row collapsed="false" customFormat="true" customHeight="true" hidden="true" ht="14.4" outlineLevel="0" r="28" s="38">
      <c r="B28" s="39"/>
      <c r="C28" s="40"/>
      <c r="D28" s="40"/>
      <c r="E28" s="40"/>
      <c r="F28" s="41" t="s">
        <v>43</v>
      </c>
      <c r="G28" s="40"/>
      <c r="H28" s="40"/>
      <c r="I28" s="40"/>
      <c r="J28" s="40"/>
      <c r="K28" s="40"/>
      <c r="L28" s="42" t="n">
        <v>0.21</v>
      </c>
      <c r="M28" s="42"/>
      <c r="N28" s="42"/>
      <c r="O28" s="42"/>
      <c r="P28" s="40"/>
      <c r="Q28" s="40"/>
      <c r="R28" s="40"/>
      <c r="S28" s="40"/>
      <c r="T28" s="40"/>
      <c r="U28" s="40"/>
      <c r="V28" s="40"/>
      <c r="W28" s="43" t="n">
        <f aca="false">ROUND(BB51,2)</f>
        <v>0</v>
      </c>
      <c r="X28" s="43"/>
      <c r="Y28" s="43"/>
      <c r="Z28" s="43"/>
      <c r="AA28" s="43"/>
      <c r="AB28" s="43"/>
      <c r="AC28" s="43"/>
      <c r="AD28" s="43"/>
      <c r="AE28" s="43"/>
      <c r="AF28" s="40"/>
      <c r="AG28" s="40"/>
      <c r="AH28" s="40"/>
      <c r="AI28" s="40"/>
      <c r="AJ28" s="40"/>
      <c r="AK28" s="43" t="n">
        <v>0</v>
      </c>
      <c r="AL28" s="43"/>
      <c r="AM28" s="43"/>
      <c r="AN28" s="43"/>
      <c r="AO28" s="43"/>
      <c r="AP28" s="40"/>
      <c r="AQ28" s="44"/>
      <c r="BE28" s="22"/>
    </row>
    <row collapsed="false" customFormat="true" customHeight="true" hidden="true" ht="14.4" outlineLevel="0" r="29" s="38">
      <c r="B29" s="39"/>
      <c r="C29" s="40"/>
      <c r="D29" s="40"/>
      <c r="E29" s="40"/>
      <c r="F29" s="41" t="s">
        <v>44</v>
      </c>
      <c r="G29" s="40"/>
      <c r="H29" s="40"/>
      <c r="I29" s="40"/>
      <c r="J29" s="40"/>
      <c r="K29" s="40"/>
      <c r="L29" s="42" t="n">
        <v>0.15</v>
      </c>
      <c r="M29" s="42"/>
      <c r="N29" s="42"/>
      <c r="O29" s="42"/>
      <c r="P29" s="40"/>
      <c r="Q29" s="40"/>
      <c r="R29" s="40"/>
      <c r="S29" s="40"/>
      <c r="T29" s="40"/>
      <c r="U29" s="40"/>
      <c r="V29" s="40"/>
      <c r="W29" s="43" t="n">
        <f aca="false">ROUND(BC51,2)</f>
        <v>0</v>
      </c>
      <c r="X29" s="43"/>
      <c r="Y29" s="43"/>
      <c r="Z29" s="43"/>
      <c r="AA29" s="43"/>
      <c r="AB29" s="43"/>
      <c r="AC29" s="43"/>
      <c r="AD29" s="43"/>
      <c r="AE29" s="43"/>
      <c r="AF29" s="40"/>
      <c r="AG29" s="40"/>
      <c r="AH29" s="40"/>
      <c r="AI29" s="40"/>
      <c r="AJ29" s="40"/>
      <c r="AK29" s="43" t="n">
        <v>0</v>
      </c>
      <c r="AL29" s="43"/>
      <c r="AM29" s="43"/>
      <c r="AN29" s="43"/>
      <c r="AO29" s="43"/>
      <c r="AP29" s="40"/>
      <c r="AQ29" s="44"/>
      <c r="BE29" s="22"/>
    </row>
    <row collapsed="false" customFormat="true" customHeight="true" hidden="true" ht="14.4" outlineLevel="0" r="30" s="38">
      <c r="B30" s="39"/>
      <c r="C30" s="40"/>
      <c r="D30" s="40"/>
      <c r="E30" s="40"/>
      <c r="F30" s="41" t="s">
        <v>45</v>
      </c>
      <c r="G30" s="40"/>
      <c r="H30" s="40"/>
      <c r="I30" s="40"/>
      <c r="J30" s="40"/>
      <c r="K30" s="40"/>
      <c r="L30" s="42" t="n">
        <v>0</v>
      </c>
      <c r="M30" s="42"/>
      <c r="N30" s="42"/>
      <c r="O30" s="42"/>
      <c r="P30" s="40"/>
      <c r="Q30" s="40"/>
      <c r="R30" s="40"/>
      <c r="S30" s="40"/>
      <c r="T30" s="40"/>
      <c r="U30" s="40"/>
      <c r="V30" s="40"/>
      <c r="W30" s="43" t="n">
        <f aca="false">ROUND(BD51,2)</f>
        <v>0</v>
      </c>
      <c r="X30" s="43"/>
      <c r="Y30" s="43"/>
      <c r="Z30" s="43"/>
      <c r="AA30" s="43"/>
      <c r="AB30" s="43"/>
      <c r="AC30" s="43"/>
      <c r="AD30" s="43"/>
      <c r="AE30" s="43"/>
      <c r="AF30" s="40"/>
      <c r="AG30" s="40"/>
      <c r="AH30" s="40"/>
      <c r="AI30" s="40"/>
      <c r="AJ30" s="40"/>
      <c r="AK30" s="43" t="n">
        <v>0</v>
      </c>
      <c r="AL30" s="43"/>
      <c r="AM30" s="43"/>
      <c r="AN30" s="43"/>
      <c r="AO30" s="43"/>
      <c r="AP30" s="40"/>
      <c r="AQ30" s="44"/>
      <c r="BE30" s="22"/>
    </row>
    <row collapsed="false" customFormat="true" customHeight="true" hidden="false" ht="6.95" outlineLevel="0" r="31" s="30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6"/>
      <c r="BE31" s="22"/>
    </row>
    <row collapsed="false" customFormat="true" customHeight="true" hidden="false" ht="25.9" outlineLevel="0" r="32" s="30">
      <c r="B32" s="31"/>
      <c r="C32" s="45"/>
      <c r="D32" s="46" t="s">
        <v>46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8" t="s">
        <v>47</v>
      </c>
      <c r="U32" s="47"/>
      <c r="V32" s="47"/>
      <c r="W32" s="47"/>
      <c r="X32" s="49" t="s">
        <v>48</v>
      </c>
      <c r="Y32" s="49"/>
      <c r="Z32" s="49"/>
      <c r="AA32" s="49"/>
      <c r="AB32" s="49"/>
      <c r="AC32" s="47"/>
      <c r="AD32" s="47"/>
      <c r="AE32" s="47"/>
      <c r="AF32" s="47"/>
      <c r="AG32" s="47"/>
      <c r="AH32" s="47"/>
      <c r="AI32" s="47"/>
      <c r="AJ32" s="47"/>
      <c r="AK32" s="50" t="n">
        <f aca="false">SUM(AK23:AK30)</f>
        <v>0</v>
      </c>
      <c r="AL32" s="50"/>
      <c r="AM32" s="50"/>
      <c r="AN32" s="50"/>
      <c r="AO32" s="50"/>
      <c r="AP32" s="45"/>
      <c r="AQ32" s="51"/>
      <c r="BE32" s="22"/>
    </row>
    <row collapsed="false" customFormat="true" customHeight="true" hidden="false" ht="6.95" outlineLevel="0" r="33" s="30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6"/>
    </row>
    <row collapsed="false" customFormat="true" customHeight="true" hidden="false" ht="6.95" outlineLevel="0" r="34" s="30">
      <c r="B34" s="52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4"/>
    </row>
    <row collapsed="false" customFormat="true" customHeight="true" hidden="false" ht="6.95" outlineLevel="0" r="38" s="30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7"/>
    </row>
    <row collapsed="false" customFormat="true" customHeight="true" hidden="false" ht="36.95" outlineLevel="0" r="39" s="30">
      <c r="B39" s="31"/>
      <c r="C39" s="58" t="s">
        <v>49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7"/>
    </row>
    <row collapsed="false" customFormat="true" customHeight="true" hidden="false" ht="6.95" outlineLevel="0" r="40" s="30">
      <c r="B40" s="31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7"/>
    </row>
    <row collapsed="false" customFormat="true" customHeight="true" hidden="false" ht="14.4" outlineLevel="0" r="41" s="60">
      <c r="B41" s="61"/>
      <c r="C41" s="62" t="s">
        <v>15</v>
      </c>
      <c r="D41" s="63"/>
      <c r="E41" s="63"/>
      <c r="F41" s="63"/>
      <c r="G41" s="63"/>
      <c r="H41" s="63"/>
      <c r="I41" s="63"/>
      <c r="J41" s="63"/>
      <c r="K41" s="63"/>
      <c r="L41" s="63" t="str">
        <f aca="false">K5</f>
        <v>20180421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4"/>
    </row>
    <row collapsed="false" customFormat="true" customHeight="true" hidden="false" ht="36.95" outlineLevel="0" r="42" s="65">
      <c r="B42" s="66"/>
      <c r="C42" s="67" t="s">
        <v>18</v>
      </c>
      <c r="D42" s="68"/>
      <c r="E42" s="68"/>
      <c r="F42" s="68"/>
      <c r="G42" s="68"/>
      <c r="H42" s="68"/>
      <c r="I42" s="68"/>
      <c r="J42" s="68"/>
      <c r="K42" s="68"/>
      <c r="L42" s="69" t="str">
        <f aca="false">K6</f>
        <v>Pulečný - prosloužení splaškové stoky k čp. 15</v>
      </c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8"/>
      <c r="AQ42" s="68"/>
      <c r="AR42" s="70"/>
    </row>
    <row collapsed="false" customFormat="true" customHeight="true" hidden="false" ht="6.95" outlineLevel="0" r="43" s="30">
      <c r="B43" s="31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7"/>
    </row>
    <row collapsed="false" customFormat="true" customHeight="false" hidden="false" ht="12.85" outlineLevel="0" r="44" s="30">
      <c r="B44" s="31"/>
      <c r="C44" s="62" t="s">
        <v>22</v>
      </c>
      <c r="D44" s="59"/>
      <c r="E44" s="59"/>
      <c r="F44" s="59"/>
      <c r="G44" s="59"/>
      <c r="H44" s="59"/>
      <c r="I44" s="59"/>
      <c r="J44" s="59"/>
      <c r="K44" s="59"/>
      <c r="L44" s="71" t="str">
        <f aca="false">IF(K8="","",K8)</f>
        <v> </v>
      </c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62" t="s">
        <v>24</v>
      </c>
      <c r="AJ44" s="59"/>
      <c r="AK44" s="59"/>
      <c r="AL44" s="59"/>
      <c r="AM44" s="72" t="str">
        <f aca="false">IF(AN8= "","",AN8)</f>
        <v>21. 4. 2018</v>
      </c>
      <c r="AN44" s="72"/>
      <c r="AO44" s="59"/>
      <c r="AP44" s="59"/>
      <c r="AQ44" s="59"/>
      <c r="AR44" s="57"/>
    </row>
    <row collapsed="false" customFormat="true" customHeight="true" hidden="false" ht="6.95" outlineLevel="0" r="45" s="30">
      <c r="B45" s="31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7"/>
    </row>
    <row collapsed="false" customFormat="true" customHeight="false" hidden="false" ht="12.85" outlineLevel="0" r="46" s="30">
      <c r="B46" s="31"/>
      <c r="C46" s="62" t="s">
        <v>26</v>
      </c>
      <c r="D46" s="59"/>
      <c r="E46" s="59"/>
      <c r="F46" s="59"/>
      <c r="G46" s="59"/>
      <c r="H46" s="59"/>
      <c r="I46" s="59"/>
      <c r="J46" s="59"/>
      <c r="K46" s="59"/>
      <c r="L46" s="63" t="str">
        <f aca="false">IF(E11= "","",E11)</f>
        <v> </v>
      </c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62" t="s">
        <v>32</v>
      </c>
      <c r="AJ46" s="59"/>
      <c r="AK46" s="59"/>
      <c r="AL46" s="59"/>
      <c r="AM46" s="73" t="str">
        <f aca="false">IF(E17="","",E17)</f>
        <v>Ing. Zdeněk Hudec</v>
      </c>
      <c r="AN46" s="73"/>
      <c r="AO46" s="73"/>
      <c r="AP46" s="73"/>
      <c r="AQ46" s="59"/>
      <c r="AR46" s="57"/>
      <c r="AS46" s="74" t="s">
        <v>50</v>
      </c>
      <c r="AT46" s="74"/>
      <c r="AU46" s="75"/>
      <c r="AV46" s="75"/>
      <c r="AW46" s="75"/>
      <c r="AX46" s="75"/>
      <c r="AY46" s="75"/>
      <c r="AZ46" s="75"/>
      <c r="BA46" s="75"/>
      <c r="BB46" s="75"/>
      <c r="BC46" s="75"/>
      <c r="BD46" s="76"/>
    </row>
    <row collapsed="false" customFormat="true" customHeight="false" hidden="false" ht="12.85" outlineLevel="0" r="47" s="30">
      <c r="B47" s="31"/>
      <c r="C47" s="62" t="s">
        <v>30</v>
      </c>
      <c r="D47" s="59"/>
      <c r="E47" s="59"/>
      <c r="F47" s="59"/>
      <c r="G47" s="59"/>
      <c r="H47" s="59"/>
      <c r="I47" s="59"/>
      <c r="J47" s="59"/>
      <c r="K47" s="59"/>
      <c r="L47" s="63" t="str">
        <f aca="false">IF(E14= "Vyplň údaj","",E14)</f>
        <v/>
      </c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7"/>
      <c r="AS47" s="74"/>
      <c r="AT47" s="74"/>
      <c r="AU47" s="77"/>
      <c r="AV47" s="77"/>
      <c r="AW47" s="77"/>
      <c r="AX47" s="77"/>
      <c r="AY47" s="77"/>
      <c r="AZ47" s="77"/>
      <c r="BA47" s="77"/>
      <c r="BB47" s="77"/>
      <c r="BC47" s="77"/>
      <c r="BD47" s="78"/>
    </row>
    <row collapsed="false" customFormat="true" customHeight="true" hidden="false" ht="10.8" outlineLevel="0" r="48" s="30">
      <c r="B48" s="31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7"/>
      <c r="AS48" s="74"/>
      <c r="AT48" s="74"/>
      <c r="AU48" s="32"/>
      <c r="AV48" s="32"/>
      <c r="AW48" s="32"/>
      <c r="AX48" s="32"/>
      <c r="AY48" s="32"/>
      <c r="AZ48" s="32"/>
      <c r="BA48" s="32"/>
      <c r="BB48" s="32"/>
      <c r="BC48" s="32"/>
      <c r="BD48" s="79"/>
    </row>
    <row collapsed="false" customFormat="true" customHeight="true" hidden="false" ht="29.3" outlineLevel="0" r="49" s="30">
      <c r="B49" s="31"/>
      <c r="C49" s="80" t="s">
        <v>51</v>
      </c>
      <c r="D49" s="80"/>
      <c r="E49" s="80"/>
      <c r="F49" s="80"/>
      <c r="G49" s="80"/>
      <c r="H49" s="81"/>
      <c r="I49" s="82" t="s">
        <v>52</v>
      </c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3" t="s">
        <v>53</v>
      </c>
      <c r="AH49" s="83"/>
      <c r="AI49" s="83"/>
      <c r="AJ49" s="83"/>
      <c r="AK49" s="83"/>
      <c r="AL49" s="83"/>
      <c r="AM49" s="83"/>
      <c r="AN49" s="82" t="s">
        <v>54</v>
      </c>
      <c r="AO49" s="82"/>
      <c r="AP49" s="82"/>
      <c r="AQ49" s="84" t="s">
        <v>55</v>
      </c>
      <c r="AR49" s="57"/>
      <c r="AS49" s="85" t="s">
        <v>56</v>
      </c>
      <c r="AT49" s="86" t="s">
        <v>57</v>
      </c>
      <c r="AU49" s="86" t="s">
        <v>58</v>
      </c>
      <c r="AV49" s="86" t="s">
        <v>59</v>
      </c>
      <c r="AW49" s="86" t="s">
        <v>60</v>
      </c>
      <c r="AX49" s="86" t="s">
        <v>61</v>
      </c>
      <c r="AY49" s="86" t="s">
        <v>62</v>
      </c>
      <c r="AZ49" s="86" t="s">
        <v>63</v>
      </c>
      <c r="BA49" s="86" t="s">
        <v>64</v>
      </c>
      <c r="BB49" s="86" t="s">
        <v>65</v>
      </c>
      <c r="BC49" s="86" t="s">
        <v>66</v>
      </c>
      <c r="BD49" s="87" t="s">
        <v>67</v>
      </c>
    </row>
    <row collapsed="false" customFormat="true" customHeight="true" hidden="false" ht="10.8" outlineLevel="0" r="50" s="30">
      <c r="B50" s="31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7"/>
      <c r="AS50" s="88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90"/>
    </row>
    <row collapsed="false" customFormat="true" customHeight="true" hidden="false" ht="32.4" outlineLevel="0" r="51" s="65">
      <c r="B51" s="66"/>
      <c r="C51" s="91" t="s">
        <v>68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3" t="n">
        <f aca="false">ROUND(SUM(AG52:AG54),2)</f>
        <v>0</v>
      </c>
      <c r="AH51" s="93"/>
      <c r="AI51" s="93"/>
      <c r="AJ51" s="93"/>
      <c r="AK51" s="93"/>
      <c r="AL51" s="93"/>
      <c r="AM51" s="93"/>
      <c r="AN51" s="94" t="n">
        <f aca="false">SUM(AG51,AT51)</f>
        <v>0</v>
      </c>
      <c r="AO51" s="94"/>
      <c r="AP51" s="94"/>
      <c r="AQ51" s="95"/>
      <c r="AR51" s="70"/>
      <c r="AS51" s="96" t="n">
        <f aca="false">ROUND(SUM(AS52:AS54),2)</f>
        <v>0</v>
      </c>
      <c r="AT51" s="97" t="n">
        <f aca="false">ROUND(SUM(AV51:AW51),2)</f>
        <v>0</v>
      </c>
      <c r="AU51" s="98" t="n">
        <f aca="false">ROUND(SUM(AU52:AU54),5)</f>
        <v>0</v>
      </c>
      <c r="AV51" s="97" t="n">
        <f aca="false">ROUND(AZ51*L26,2)</f>
        <v>0</v>
      </c>
      <c r="AW51" s="97" t="n">
        <f aca="false">ROUND(BA51*L27,2)</f>
        <v>0</v>
      </c>
      <c r="AX51" s="97" t="n">
        <f aca="false">ROUND(BB51*L26,2)</f>
        <v>0</v>
      </c>
      <c r="AY51" s="97" t="n">
        <f aca="false">ROUND(BC51*L27,2)</f>
        <v>0</v>
      </c>
      <c r="AZ51" s="97" t="n">
        <f aca="false">ROUND(SUM(AZ52:AZ54),2)</f>
        <v>0</v>
      </c>
      <c r="BA51" s="97" t="n">
        <f aca="false">ROUND(SUM(BA52:BA54),2)</f>
        <v>0</v>
      </c>
      <c r="BB51" s="97" t="n">
        <f aca="false">ROUND(SUM(BB52:BB54),2)</f>
        <v>0</v>
      </c>
      <c r="BC51" s="97" t="n">
        <f aca="false">ROUND(SUM(BC52:BC54),2)</f>
        <v>0</v>
      </c>
      <c r="BD51" s="99" t="n">
        <f aca="false">ROUND(SUM(BD52:BD54),2)</f>
        <v>0</v>
      </c>
      <c r="BS51" s="100" t="s">
        <v>69</v>
      </c>
      <c r="BT51" s="100" t="s">
        <v>70</v>
      </c>
      <c r="BU51" s="101" t="s">
        <v>71</v>
      </c>
      <c r="BV51" s="100" t="s">
        <v>72</v>
      </c>
      <c r="BW51" s="100" t="s">
        <v>7</v>
      </c>
      <c r="BX51" s="100" t="s">
        <v>73</v>
      </c>
      <c r="CL51" s="100"/>
    </row>
    <row collapsed="false" customFormat="true" customHeight="true" hidden="false" ht="16.5" outlineLevel="0" r="52" s="114">
      <c r="A52" s="102" t="s">
        <v>74</v>
      </c>
      <c r="B52" s="103"/>
      <c r="C52" s="104"/>
      <c r="D52" s="105" t="s">
        <v>75</v>
      </c>
      <c r="E52" s="105"/>
      <c r="F52" s="105"/>
      <c r="G52" s="105"/>
      <c r="H52" s="105"/>
      <c r="I52" s="106"/>
      <c r="J52" s="105" t="s">
        <v>76</v>
      </c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7" t="n">
        <f aca="false">'SO-01 - Splašková stoka'!J27</f>
        <v>0</v>
      </c>
      <c r="AH52" s="107"/>
      <c r="AI52" s="107"/>
      <c r="AJ52" s="107"/>
      <c r="AK52" s="107"/>
      <c r="AL52" s="107"/>
      <c r="AM52" s="107"/>
      <c r="AN52" s="107" t="n">
        <f aca="false">SUM(AG52,AT52)</f>
        <v>0</v>
      </c>
      <c r="AO52" s="107"/>
      <c r="AP52" s="107"/>
      <c r="AQ52" s="108" t="s">
        <v>77</v>
      </c>
      <c r="AR52" s="109"/>
      <c r="AS52" s="110" t="n">
        <v>0</v>
      </c>
      <c r="AT52" s="111" t="n">
        <f aca="false">ROUND(SUM(AV52:AW52),2)</f>
        <v>0</v>
      </c>
      <c r="AU52" s="112" t="n">
        <f aca="false">'SO-01 - Splašková stoka'!P83</f>
        <v>0</v>
      </c>
      <c r="AV52" s="111" t="n">
        <f aca="false">'SO-01 - Splašková stoka'!J30</f>
        <v>0</v>
      </c>
      <c r="AW52" s="111" t="n">
        <f aca="false">'SO-01 - Splašková stoka'!J31</f>
        <v>0</v>
      </c>
      <c r="AX52" s="111" t="n">
        <f aca="false">'SO-01 - Splašková stoka'!J32</f>
        <v>0</v>
      </c>
      <c r="AY52" s="111" t="n">
        <f aca="false">'SO-01 - Splašková stoka'!J33</f>
        <v>0</v>
      </c>
      <c r="AZ52" s="111" t="n">
        <f aca="false">'SO-01 - Splašková stoka'!F30</f>
        <v>0</v>
      </c>
      <c r="BA52" s="111" t="n">
        <f aca="false">'SO-01 - Splašková stoka'!F31</f>
        <v>0</v>
      </c>
      <c r="BB52" s="111" t="n">
        <f aca="false">'SO-01 - Splašková stoka'!F32</f>
        <v>0</v>
      </c>
      <c r="BC52" s="111" t="n">
        <f aca="false">'SO-01 - Splašková stoka'!F33</f>
        <v>0</v>
      </c>
      <c r="BD52" s="113" t="n">
        <f aca="false">'SO-01 - Splašková stoka'!F34</f>
        <v>0</v>
      </c>
      <c r="BT52" s="115" t="s">
        <v>10</v>
      </c>
      <c r="BV52" s="115" t="s">
        <v>72</v>
      </c>
      <c r="BW52" s="115" t="s">
        <v>78</v>
      </c>
      <c r="BX52" s="115" t="s">
        <v>7</v>
      </c>
      <c r="CL52" s="115"/>
      <c r="CM52" s="115" t="s">
        <v>79</v>
      </c>
    </row>
    <row collapsed="false" customFormat="true" customHeight="true" hidden="false" ht="16.5" outlineLevel="0" r="53" s="114">
      <c r="A53" s="102" t="s">
        <v>74</v>
      </c>
      <c r="B53" s="103"/>
      <c r="C53" s="104"/>
      <c r="D53" s="105" t="s">
        <v>80</v>
      </c>
      <c r="E53" s="105"/>
      <c r="F53" s="105"/>
      <c r="G53" s="105"/>
      <c r="H53" s="105"/>
      <c r="I53" s="106"/>
      <c r="J53" s="105" t="s">
        <v>81</v>
      </c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7" t="n">
        <f aca="false">'SO-02 - Přípojky'!J27</f>
        <v>0</v>
      </c>
      <c r="AH53" s="107"/>
      <c r="AI53" s="107"/>
      <c r="AJ53" s="107"/>
      <c r="AK53" s="107"/>
      <c r="AL53" s="107"/>
      <c r="AM53" s="107"/>
      <c r="AN53" s="107" t="n">
        <f aca="false">SUM(AG53,AT53)</f>
        <v>0</v>
      </c>
      <c r="AO53" s="107"/>
      <c r="AP53" s="107"/>
      <c r="AQ53" s="108" t="s">
        <v>77</v>
      </c>
      <c r="AR53" s="109"/>
      <c r="AS53" s="110" t="n">
        <v>0</v>
      </c>
      <c r="AT53" s="111" t="n">
        <f aca="false">ROUND(SUM(AV53:AW53),2)</f>
        <v>0</v>
      </c>
      <c r="AU53" s="112" t="n">
        <f aca="false">'SO-02 - Přípojky'!P82</f>
        <v>0</v>
      </c>
      <c r="AV53" s="111" t="n">
        <f aca="false">'SO-02 - Přípojky'!J30</f>
        <v>0</v>
      </c>
      <c r="AW53" s="111" t="n">
        <f aca="false">'SO-02 - Přípojky'!J31</f>
        <v>0</v>
      </c>
      <c r="AX53" s="111" t="n">
        <f aca="false">'SO-02 - Přípojky'!J32</f>
        <v>0</v>
      </c>
      <c r="AY53" s="111" t="n">
        <f aca="false">'SO-02 - Přípojky'!J33</f>
        <v>0</v>
      </c>
      <c r="AZ53" s="111" t="n">
        <f aca="false">'SO-02 - Přípojky'!F30</f>
        <v>0</v>
      </c>
      <c r="BA53" s="111" t="n">
        <f aca="false">'SO-02 - Přípojky'!F31</f>
        <v>0</v>
      </c>
      <c r="BB53" s="111" t="n">
        <f aca="false">'SO-02 - Přípojky'!F32</f>
        <v>0</v>
      </c>
      <c r="BC53" s="111" t="n">
        <f aca="false">'SO-02 - Přípojky'!F33</f>
        <v>0</v>
      </c>
      <c r="BD53" s="113" t="n">
        <f aca="false">'SO-02 - Přípojky'!F34</f>
        <v>0</v>
      </c>
      <c r="BT53" s="115" t="s">
        <v>10</v>
      </c>
      <c r="BV53" s="115" t="s">
        <v>72</v>
      </c>
      <c r="BW53" s="115" t="s">
        <v>82</v>
      </c>
      <c r="BX53" s="115" t="s">
        <v>7</v>
      </c>
      <c r="CL53" s="115"/>
      <c r="CM53" s="115" t="s">
        <v>79</v>
      </c>
    </row>
    <row collapsed="false" customFormat="true" customHeight="true" hidden="false" ht="16.5" outlineLevel="0" r="54" s="114">
      <c r="A54" s="102" t="s">
        <v>74</v>
      </c>
      <c r="B54" s="103"/>
      <c r="C54" s="104"/>
      <c r="D54" s="105" t="s">
        <v>83</v>
      </c>
      <c r="E54" s="105"/>
      <c r="F54" s="105"/>
      <c r="G54" s="105"/>
      <c r="H54" s="105"/>
      <c r="I54" s="106"/>
      <c r="J54" s="105" t="s">
        <v>84</v>
      </c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7" t="n">
        <f aca="false">'SO-03 - VRN'!J27</f>
        <v>0</v>
      </c>
      <c r="AH54" s="107"/>
      <c r="AI54" s="107"/>
      <c r="AJ54" s="107"/>
      <c r="AK54" s="107"/>
      <c r="AL54" s="107"/>
      <c r="AM54" s="107"/>
      <c r="AN54" s="107" t="n">
        <f aca="false">SUM(AG54,AT54)</f>
        <v>0</v>
      </c>
      <c r="AO54" s="107"/>
      <c r="AP54" s="107"/>
      <c r="AQ54" s="108" t="s">
        <v>77</v>
      </c>
      <c r="AR54" s="109"/>
      <c r="AS54" s="116" t="n">
        <v>0</v>
      </c>
      <c r="AT54" s="117" t="n">
        <f aca="false">ROUND(SUM(AV54:AW54),2)</f>
        <v>0</v>
      </c>
      <c r="AU54" s="118" t="n">
        <f aca="false">'SO-03 - VRN'!P78</f>
        <v>0</v>
      </c>
      <c r="AV54" s="117" t="n">
        <f aca="false">'SO-03 - VRN'!J30</f>
        <v>0</v>
      </c>
      <c r="AW54" s="117" t="n">
        <f aca="false">'SO-03 - VRN'!J31</f>
        <v>0</v>
      </c>
      <c r="AX54" s="117" t="n">
        <f aca="false">'SO-03 - VRN'!J32</f>
        <v>0</v>
      </c>
      <c r="AY54" s="117" t="n">
        <f aca="false">'SO-03 - VRN'!J33</f>
        <v>0</v>
      </c>
      <c r="AZ54" s="117" t="n">
        <f aca="false">'SO-03 - VRN'!F30</f>
        <v>0</v>
      </c>
      <c r="BA54" s="117" t="n">
        <f aca="false">'SO-03 - VRN'!F31</f>
        <v>0</v>
      </c>
      <c r="BB54" s="117" t="n">
        <f aca="false">'SO-03 - VRN'!F32</f>
        <v>0</v>
      </c>
      <c r="BC54" s="117" t="n">
        <f aca="false">'SO-03 - VRN'!F33</f>
        <v>0</v>
      </c>
      <c r="BD54" s="119" t="n">
        <f aca="false">'SO-03 - VRN'!F34</f>
        <v>0</v>
      </c>
      <c r="BT54" s="115" t="s">
        <v>10</v>
      </c>
      <c r="BV54" s="115" t="s">
        <v>72</v>
      </c>
      <c r="BW54" s="115" t="s">
        <v>85</v>
      </c>
      <c r="BX54" s="115" t="s">
        <v>7</v>
      </c>
      <c r="CL54" s="115"/>
      <c r="CM54" s="115" t="s">
        <v>79</v>
      </c>
    </row>
    <row collapsed="false" customFormat="true" customHeight="true" hidden="false" ht="30" outlineLevel="0" r="55" s="30">
      <c r="B55" s="3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7"/>
    </row>
    <row collapsed="false" customFormat="true" customHeight="true" hidden="false" ht="6.95" outlineLevel="0" r="56" s="30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7"/>
    </row>
  </sheetData>
  <mergeCells count="49">
    <mergeCell ref="AR2:BE2"/>
    <mergeCell ref="K5:AO5"/>
    <mergeCell ref="BE5:BE32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G51:AM51"/>
    <mergeCell ref="AN51:AP51"/>
    <mergeCell ref="D52:H52"/>
    <mergeCell ref="J52:AF52"/>
    <mergeCell ref="AG52:AM52"/>
    <mergeCell ref="AN52:AP52"/>
    <mergeCell ref="D53:H53"/>
    <mergeCell ref="J53:AF53"/>
    <mergeCell ref="AG53:AM53"/>
    <mergeCell ref="AN53:AP53"/>
    <mergeCell ref="D54:H54"/>
    <mergeCell ref="J54:AF54"/>
    <mergeCell ref="AG54:AM54"/>
    <mergeCell ref="AN54:AP54"/>
  </mergeCells>
  <hyperlinks>
    <hyperlink display="1) Rekapitulace stavby" location="C2" ref="K1"/>
    <hyperlink display="2) Rekapitulace objektů stavby a soupisů prací" location="C51" ref="W1"/>
    <hyperlink display="/" location="'SO-01 - Splašková stoka'!C2" ref="A52"/>
    <hyperlink display="/" location="'SO-02 - Přípojky'!C2" ref="A53"/>
    <hyperlink display="/" location="'SO-03 - VRN'!C2" ref="A54"/>
  </hyperlinks>
  <printOptions headings="false" gridLines="false" gridLinesSet="true" horizontalCentered="false" verticalCentered="false"/>
  <pageMargins left="0.583333333333333" right="0.583333333333333" top="0.583333333333333" bottom="0.583333333333333" header="0.511805555555555" footer="0"/>
  <pageSetup blackAndWhite="false" cellComments="none" copies="1" draft="false" firstPageNumber="0" fitToHeight="10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R170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Left" state="frozen" topLeftCell="A2" xSplit="0" ySplit="1"/>
      <selection activeCell="A1" activeCellId="0" pane="topLeft" sqref="A1"/>
      <selection activeCell="A1" activeCellId="0" pane="bottomLeft" sqref="A1"/>
    </sheetView>
  </sheetViews>
  <sheetFormatPr defaultRowHeight="12.85"/>
  <cols>
    <col collapsed="false" hidden="false" max="2" min="2" style="0" width="1.66891891891892"/>
    <col collapsed="false" hidden="false" max="3" min="3" style="0" width="4.16891891891892"/>
    <col collapsed="false" hidden="false" max="4" min="4" style="0" width="4.32432432432432"/>
    <col collapsed="false" hidden="false" max="5" min="5" style="0" width="17.1756756756757"/>
    <col collapsed="false" hidden="false" max="6" min="6" style="0" width="75"/>
    <col collapsed="false" hidden="false" max="7" min="7" style="0" width="8.66216216216216"/>
    <col collapsed="false" hidden="false" max="8" min="8" style="0" width="11.1689189189189"/>
    <col collapsed="false" hidden="false" max="9" min="9" style="120" width="12.6689189189189"/>
    <col collapsed="false" hidden="false" max="10" min="10" style="0" width="23.5"/>
    <col collapsed="false" hidden="false" max="11" min="11" style="0" width="15.5067567567568"/>
    <col collapsed="false" hidden="false" max="12" min="12" style="0" width="8.5"/>
    <col collapsed="false" hidden="true" max="21" min="13" style="0" width="0"/>
    <col collapsed="false" hidden="false" max="22" min="22" style="0" width="12.3378378378378"/>
    <col collapsed="false" hidden="false" max="23" min="23" style="0" width="16.3310810810811"/>
    <col collapsed="false" hidden="false" max="24" min="24" style="0" width="12.3378378378378"/>
    <col collapsed="false" hidden="false" max="25" min="25" style="0" width="15.0067567567568"/>
    <col collapsed="false" hidden="false" max="26" min="26" style="0" width="11"/>
    <col collapsed="false" hidden="false" max="27" min="27" style="0" width="15.0067567567568"/>
    <col collapsed="false" hidden="false" max="28" min="28" style="0" width="16.3310810810811"/>
    <col collapsed="false" hidden="false" max="29" min="29" style="0" width="11"/>
    <col collapsed="false" hidden="false" max="30" min="30" style="0" width="15.0067567567568"/>
    <col collapsed="false" hidden="false" max="31" min="31" style="0" width="16.3310810810811"/>
    <col collapsed="false" hidden="false" max="43" min="32" style="0" width="8.5"/>
    <col collapsed="false" hidden="true" max="65" min="44" style="0" width="0"/>
    <col collapsed="false" hidden="false" max="1025" min="66" style="0" width="8.5"/>
  </cols>
  <sheetData>
    <row collapsed="false" customFormat="false" customHeight="true" hidden="false" ht="21.85" outlineLevel="0" r="1">
      <c r="A1" s="6"/>
      <c r="B1" s="121"/>
      <c r="C1" s="121"/>
      <c r="D1" s="122" t="s">
        <v>1</v>
      </c>
      <c r="E1" s="121"/>
      <c r="F1" s="123" t="s">
        <v>86</v>
      </c>
      <c r="G1" s="123" t="s">
        <v>87</v>
      </c>
      <c r="H1" s="123"/>
      <c r="I1" s="124"/>
      <c r="J1" s="123" t="s">
        <v>88</v>
      </c>
      <c r="K1" s="122" t="s">
        <v>89</v>
      </c>
      <c r="L1" s="123" t="s">
        <v>90</v>
      </c>
      <c r="M1" s="123"/>
      <c r="N1" s="123"/>
      <c r="O1" s="123"/>
      <c r="P1" s="123"/>
      <c r="Q1" s="123"/>
      <c r="R1" s="123"/>
      <c r="S1" s="123"/>
      <c r="T1" s="123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collapsed="false" customFormat="false" customHeight="true" hidden="false" ht="36.95" outlineLevel="0" r="2">
      <c r="L2" s="9"/>
      <c r="M2" s="9"/>
      <c r="N2" s="9"/>
      <c r="O2" s="9"/>
      <c r="P2" s="9"/>
      <c r="Q2" s="9"/>
      <c r="R2" s="9"/>
      <c r="S2" s="9"/>
      <c r="T2" s="9"/>
      <c r="U2" s="9"/>
      <c r="V2" s="9"/>
      <c r="AT2" s="10" t="s">
        <v>78</v>
      </c>
    </row>
    <row collapsed="false" customFormat="false" customHeight="true" hidden="false" ht="6.95" outlineLevel="0" r="3">
      <c r="B3" s="11"/>
      <c r="C3" s="12"/>
      <c r="D3" s="12"/>
      <c r="E3" s="12"/>
      <c r="F3" s="12"/>
      <c r="G3" s="12"/>
      <c r="H3" s="12"/>
      <c r="I3" s="125"/>
      <c r="J3" s="12"/>
      <c r="K3" s="13"/>
      <c r="AT3" s="10" t="s">
        <v>79</v>
      </c>
    </row>
    <row collapsed="false" customFormat="false" customHeight="true" hidden="false" ht="36.95" outlineLevel="0" r="4">
      <c r="B4" s="14"/>
      <c r="C4" s="15"/>
      <c r="D4" s="16" t="s">
        <v>91</v>
      </c>
      <c r="E4" s="15"/>
      <c r="F4" s="15"/>
      <c r="G4" s="15"/>
      <c r="H4" s="15"/>
      <c r="I4" s="126"/>
      <c r="J4" s="15"/>
      <c r="K4" s="17"/>
      <c r="M4" s="18" t="s">
        <v>13</v>
      </c>
      <c r="AT4" s="10" t="s">
        <v>6</v>
      </c>
    </row>
    <row collapsed="false" customFormat="false" customHeight="true" hidden="false" ht="6.95" outlineLevel="0" r="5">
      <c r="B5" s="14"/>
      <c r="C5" s="15"/>
      <c r="D5" s="15"/>
      <c r="E5" s="15"/>
      <c r="F5" s="15"/>
      <c r="G5" s="15"/>
      <c r="H5" s="15"/>
      <c r="I5" s="126"/>
      <c r="J5" s="15"/>
      <c r="K5" s="17"/>
    </row>
    <row collapsed="false" customFormat="false" customHeight="false" hidden="false" ht="12.85" outlineLevel="0" r="6">
      <c r="B6" s="14"/>
      <c r="C6" s="15"/>
      <c r="D6" s="25" t="s">
        <v>18</v>
      </c>
      <c r="E6" s="15"/>
      <c r="F6" s="15"/>
      <c r="G6" s="15"/>
      <c r="H6" s="15"/>
      <c r="I6" s="126"/>
      <c r="J6" s="15"/>
      <c r="K6" s="17"/>
    </row>
    <row collapsed="false" customFormat="false" customHeight="true" hidden="false" ht="16.5" outlineLevel="0" r="7">
      <c r="B7" s="14"/>
      <c r="C7" s="15"/>
      <c r="D7" s="15"/>
      <c r="E7" s="127" t="str">
        <f aca="false">'Rekapitulace stavby'!K6</f>
        <v>Pulečný - prosloužení splaškové stoky k čp. 15</v>
      </c>
      <c r="F7" s="127"/>
      <c r="G7" s="127"/>
      <c r="H7" s="127"/>
      <c r="I7" s="126"/>
      <c r="J7" s="15"/>
      <c r="K7" s="17"/>
    </row>
    <row collapsed="false" customFormat="true" customHeight="false" hidden="false" ht="12.85" outlineLevel="0" r="8" s="30">
      <c r="B8" s="31"/>
      <c r="C8" s="32"/>
      <c r="D8" s="25" t="s">
        <v>92</v>
      </c>
      <c r="E8" s="32"/>
      <c r="F8" s="32"/>
      <c r="G8" s="32"/>
      <c r="H8" s="32"/>
      <c r="I8" s="128"/>
      <c r="J8" s="32"/>
      <c r="K8" s="36"/>
    </row>
    <row collapsed="false" customFormat="true" customHeight="true" hidden="false" ht="36.95" outlineLevel="0" r="9" s="30">
      <c r="B9" s="31"/>
      <c r="C9" s="32"/>
      <c r="D9" s="32"/>
      <c r="E9" s="69" t="s">
        <v>93</v>
      </c>
      <c r="F9" s="69"/>
      <c r="G9" s="69"/>
      <c r="H9" s="69"/>
      <c r="I9" s="128"/>
      <c r="J9" s="32"/>
      <c r="K9" s="36"/>
    </row>
    <row collapsed="false" customFormat="true" customHeight="false" hidden="false" ht="12.85" outlineLevel="0" r="10" s="30">
      <c r="B10" s="31"/>
      <c r="C10" s="32"/>
      <c r="D10" s="32"/>
      <c r="E10" s="32"/>
      <c r="F10" s="32"/>
      <c r="G10" s="32"/>
      <c r="H10" s="32"/>
      <c r="I10" s="128"/>
      <c r="J10" s="32"/>
      <c r="K10" s="36"/>
    </row>
    <row collapsed="false" customFormat="true" customHeight="true" hidden="false" ht="14.4" outlineLevel="0" r="11" s="30">
      <c r="B11" s="31"/>
      <c r="C11" s="32"/>
      <c r="D11" s="25" t="s">
        <v>20</v>
      </c>
      <c r="E11" s="32"/>
      <c r="F11" s="21"/>
      <c r="G11" s="32"/>
      <c r="H11" s="32"/>
      <c r="I11" s="129" t="s">
        <v>21</v>
      </c>
      <c r="J11" s="21"/>
      <c r="K11" s="36"/>
    </row>
    <row collapsed="false" customFormat="true" customHeight="true" hidden="false" ht="14.4" outlineLevel="0" r="12" s="30">
      <c r="B12" s="31"/>
      <c r="C12" s="32"/>
      <c r="D12" s="25" t="s">
        <v>22</v>
      </c>
      <c r="E12" s="32"/>
      <c r="F12" s="21" t="s">
        <v>23</v>
      </c>
      <c r="G12" s="32"/>
      <c r="H12" s="32"/>
      <c r="I12" s="129" t="s">
        <v>24</v>
      </c>
      <c r="J12" s="72" t="str">
        <f aca="false">'Rekapitulace stavby'!AN8</f>
        <v>21. 4. 2018</v>
      </c>
      <c r="K12" s="36"/>
    </row>
    <row collapsed="false" customFormat="true" customHeight="true" hidden="false" ht="10.8" outlineLevel="0" r="13" s="30">
      <c r="B13" s="31"/>
      <c r="C13" s="32"/>
      <c r="D13" s="32"/>
      <c r="E13" s="32"/>
      <c r="F13" s="32"/>
      <c r="G13" s="32"/>
      <c r="H13" s="32"/>
      <c r="I13" s="128"/>
      <c r="J13" s="32"/>
      <c r="K13" s="36"/>
    </row>
    <row collapsed="false" customFormat="true" customHeight="true" hidden="false" ht="14.4" outlineLevel="0" r="14" s="30">
      <c r="B14" s="31"/>
      <c r="C14" s="32"/>
      <c r="D14" s="25" t="s">
        <v>26</v>
      </c>
      <c r="E14" s="32"/>
      <c r="F14" s="32"/>
      <c r="G14" s="32"/>
      <c r="H14" s="32"/>
      <c r="I14" s="129" t="s">
        <v>27</v>
      </c>
      <c r="J14" s="21" t="str">
        <f aca="false">IF('Rekapitulace stavby'!AN10="","",'Rekapitulace stavby'!AN10)</f>
        <v/>
      </c>
      <c r="K14" s="36"/>
    </row>
    <row collapsed="false" customFormat="true" customHeight="true" hidden="false" ht="18" outlineLevel="0" r="15" s="30">
      <c r="B15" s="31"/>
      <c r="C15" s="32"/>
      <c r="D15" s="32"/>
      <c r="E15" s="21" t="str">
        <f aca="false">IF('Rekapitulace stavby'!E11="","",'Rekapitulace stavby'!E11)</f>
        <v> </v>
      </c>
      <c r="F15" s="32"/>
      <c r="G15" s="32"/>
      <c r="H15" s="32"/>
      <c r="I15" s="129" t="s">
        <v>29</v>
      </c>
      <c r="J15" s="21" t="str">
        <f aca="false">IF('Rekapitulace stavby'!AN11="","",'Rekapitulace stavby'!AN11)</f>
        <v/>
      </c>
      <c r="K15" s="36"/>
    </row>
    <row collapsed="false" customFormat="true" customHeight="true" hidden="false" ht="6.95" outlineLevel="0" r="16" s="30">
      <c r="B16" s="31"/>
      <c r="C16" s="32"/>
      <c r="D16" s="32"/>
      <c r="E16" s="32"/>
      <c r="F16" s="32"/>
      <c r="G16" s="32"/>
      <c r="H16" s="32"/>
      <c r="I16" s="128"/>
      <c r="J16" s="32"/>
      <c r="K16" s="36"/>
    </row>
    <row collapsed="false" customFormat="true" customHeight="true" hidden="false" ht="14.4" outlineLevel="0" r="17" s="30">
      <c r="B17" s="31"/>
      <c r="C17" s="32"/>
      <c r="D17" s="25" t="s">
        <v>30</v>
      </c>
      <c r="E17" s="32"/>
      <c r="F17" s="32"/>
      <c r="G17" s="32"/>
      <c r="H17" s="32"/>
      <c r="I17" s="129" t="s">
        <v>27</v>
      </c>
      <c r="J17" s="21" t="str">
        <f aca="false">IF('Rekapitulace stavby'!AN13="Vyplň údaj","",IF('Rekapitulace stavby'!AN13="","",'Rekapitulace stavby'!AN13))</f>
        <v/>
      </c>
      <c r="K17" s="36"/>
    </row>
    <row collapsed="false" customFormat="true" customHeight="true" hidden="false" ht="18" outlineLevel="0" r="18" s="30">
      <c r="B18" s="31"/>
      <c r="C18" s="32"/>
      <c r="D18" s="32"/>
      <c r="E18" s="21" t="str">
        <f aca="false">IF('Rekapitulace stavby'!E14="Vyplň údaj","",IF('Rekapitulace stavby'!E14="","",'Rekapitulace stavby'!E14))</f>
        <v/>
      </c>
      <c r="F18" s="32"/>
      <c r="G18" s="32"/>
      <c r="H18" s="32"/>
      <c r="I18" s="129" t="s">
        <v>29</v>
      </c>
      <c r="J18" s="21" t="str">
        <f aca="false">IF('Rekapitulace stavby'!AN14="Vyplň údaj","",IF('Rekapitulace stavby'!AN14="","",'Rekapitulace stavby'!AN14))</f>
        <v/>
      </c>
      <c r="K18" s="36"/>
    </row>
    <row collapsed="false" customFormat="true" customHeight="true" hidden="false" ht="6.95" outlineLevel="0" r="19" s="30">
      <c r="B19" s="31"/>
      <c r="C19" s="32"/>
      <c r="D19" s="32"/>
      <c r="E19" s="32"/>
      <c r="F19" s="32"/>
      <c r="G19" s="32"/>
      <c r="H19" s="32"/>
      <c r="I19" s="128"/>
      <c r="J19" s="32"/>
      <c r="K19" s="36"/>
    </row>
    <row collapsed="false" customFormat="true" customHeight="true" hidden="false" ht="14.4" outlineLevel="0" r="20" s="30">
      <c r="B20" s="31"/>
      <c r="C20" s="32"/>
      <c r="D20" s="25" t="s">
        <v>32</v>
      </c>
      <c r="E20" s="32"/>
      <c r="F20" s="32"/>
      <c r="G20" s="32"/>
      <c r="H20" s="32"/>
      <c r="I20" s="129" t="s">
        <v>27</v>
      </c>
      <c r="J20" s="21"/>
      <c r="K20" s="36"/>
    </row>
    <row collapsed="false" customFormat="true" customHeight="true" hidden="false" ht="18" outlineLevel="0" r="21" s="30">
      <c r="B21" s="31"/>
      <c r="C21" s="32"/>
      <c r="D21" s="32"/>
      <c r="E21" s="21" t="s">
        <v>33</v>
      </c>
      <c r="F21" s="32"/>
      <c r="G21" s="32"/>
      <c r="H21" s="32"/>
      <c r="I21" s="129" t="s">
        <v>29</v>
      </c>
      <c r="J21" s="21"/>
      <c r="K21" s="36"/>
    </row>
    <row collapsed="false" customFormat="true" customHeight="true" hidden="false" ht="6.95" outlineLevel="0" r="22" s="30">
      <c r="B22" s="31"/>
      <c r="C22" s="32"/>
      <c r="D22" s="32"/>
      <c r="E22" s="32"/>
      <c r="F22" s="32"/>
      <c r="G22" s="32"/>
      <c r="H22" s="32"/>
      <c r="I22" s="128"/>
      <c r="J22" s="32"/>
      <c r="K22" s="36"/>
    </row>
    <row collapsed="false" customFormat="true" customHeight="true" hidden="false" ht="14.4" outlineLevel="0" r="23" s="30">
      <c r="B23" s="31"/>
      <c r="C23" s="32"/>
      <c r="D23" s="25" t="s">
        <v>35</v>
      </c>
      <c r="E23" s="32"/>
      <c r="F23" s="32"/>
      <c r="G23" s="32"/>
      <c r="H23" s="32"/>
      <c r="I23" s="128"/>
      <c r="J23" s="32"/>
      <c r="K23" s="36"/>
    </row>
    <row collapsed="false" customFormat="true" customHeight="true" hidden="false" ht="16.5" outlineLevel="0" r="24" s="130">
      <c r="B24" s="131"/>
      <c r="C24" s="132"/>
      <c r="D24" s="132"/>
      <c r="E24" s="28"/>
      <c r="F24" s="28"/>
      <c r="G24" s="28"/>
      <c r="H24" s="28"/>
      <c r="I24" s="133"/>
      <c r="J24" s="132"/>
      <c r="K24" s="134"/>
    </row>
    <row collapsed="false" customFormat="true" customHeight="true" hidden="false" ht="6.95" outlineLevel="0" r="25" s="30">
      <c r="B25" s="31"/>
      <c r="C25" s="32"/>
      <c r="D25" s="32"/>
      <c r="E25" s="32"/>
      <c r="F25" s="32"/>
      <c r="G25" s="32"/>
      <c r="H25" s="32"/>
      <c r="I25" s="128"/>
      <c r="J25" s="32"/>
      <c r="K25" s="36"/>
    </row>
    <row collapsed="false" customFormat="true" customHeight="true" hidden="false" ht="6.95" outlineLevel="0" r="26" s="30">
      <c r="B26" s="31"/>
      <c r="C26" s="32"/>
      <c r="D26" s="89"/>
      <c r="E26" s="89"/>
      <c r="F26" s="89"/>
      <c r="G26" s="89"/>
      <c r="H26" s="89"/>
      <c r="I26" s="135"/>
      <c r="J26" s="89"/>
      <c r="K26" s="136"/>
    </row>
    <row collapsed="false" customFormat="true" customHeight="true" hidden="false" ht="25.45" outlineLevel="0" r="27" s="30">
      <c r="B27" s="31"/>
      <c r="C27" s="32"/>
      <c r="D27" s="137" t="s">
        <v>36</v>
      </c>
      <c r="E27" s="32"/>
      <c r="F27" s="32"/>
      <c r="G27" s="32"/>
      <c r="H27" s="32"/>
      <c r="I27" s="128"/>
      <c r="J27" s="94" t="n">
        <f aca="false">ROUND(J83,2)</f>
        <v>0</v>
      </c>
      <c r="K27" s="36"/>
    </row>
    <row collapsed="false" customFormat="true" customHeight="true" hidden="false" ht="6.95" outlineLevel="0" r="28" s="30">
      <c r="B28" s="31"/>
      <c r="C28" s="32"/>
      <c r="D28" s="89"/>
      <c r="E28" s="89"/>
      <c r="F28" s="89"/>
      <c r="G28" s="89"/>
      <c r="H28" s="89"/>
      <c r="I28" s="135"/>
      <c r="J28" s="89"/>
      <c r="K28" s="136"/>
    </row>
    <row collapsed="false" customFormat="true" customHeight="true" hidden="false" ht="14.4" outlineLevel="0" r="29" s="30">
      <c r="B29" s="31"/>
      <c r="C29" s="32"/>
      <c r="D29" s="32"/>
      <c r="E29" s="32"/>
      <c r="F29" s="37" t="s">
        <v>38</v>
      </c>
      <c r="G29" s="32"/>
      <c r="H29" s="32"/>
      <c r="I29" s="138" t="s">
        <v>37</v>
      </c>
      <c r="J29" s="37" t="s">
        <v>39</v>
      </c>
      <c r="K29" s="36"/>
    </row>
    <row collapsed="false" customFormat="true" customHeight="true" hidden="false" ht="14.4" outlineLevel="0" r="30" s="30">
      <c r="B30" s="31"/>
      <c r="C30" s="32"/>
      <c r="D30" s="41" t="s">
        <v>40</v>
      </c>
      <c r="E30" s="41" t="s">
        <v>41</v>
      </c>
      <c r="F30" s="139" t="n">
        <f aca="false">ROUND(SUM(BE83:BE169), 2)</f>
        <v>0</v>
      </c>
      <c r="G30" s="32"/>
      <c r="H30" s="32"/>
      <c r="I30" s="140" t="n">
        <v>0.21</v>
      </c>
      <c r="J30" s="139" t="n">
        <f aca="false">ROUND(ROUND((SUM(BE83:BE169)), 2)*I30, 2)</f>
        <v>0</v>
      </c>
      <c r="K30" s="36"/>
    </row>
    <row collapsed="false" customFormat="true" customHeight="true" hidden="false" ht="14.4" outlineLevel="0" r="31" s="30">
      <c r="B31" s="31"/>
      <c r="C31" s="32"/>
      <c r="D31" s="32"/>
      <c r="E31" s="41" t="s">
        <v>42</v>
      </c>
      <c r="F31" s="139" t="n">
        <f aca="false">ROUND(SUM(BF83:BF169), 2)</f>
        <v>0</v>
      </c>
      <c r="G31" s="32"/>
      <c r="H31" s="32"/>
      <c r="I31" s="140" t="n">
        <v>0.15</v>
      </c>
      <c r="J31" s="139" t="n">
        <f aca="false">ROUND(ROUND((SUM(BF83:BF169)), 2)*I31, 2)</f>
        <v>0</v>
      </c>
      <c r="K31" s="36"/>
    </row>
    <row collapsed="false" customFormat="true" customHeight="true" hidden="true" ht="14.4" outlineLevel="0" r="32" s="30">
      <c r="B32" s="31"/>
      <c r="C32" s="32"/>
      <c r="D32" s="32"/>
      <c r="E32" s="41" t="s">
        <v>43</v>
      </c>
      <c r="F32" s="139" t="n">
        <f aca="false">ROUND(SUM(BG83:BG169), 2)</f>
        <v>0</v>
      </c>
      <c r="G32" s="32"/>
      <c r="H32" s="32"/>
      <c r="I32" s="140" t="n">
        <v>0.21</v>
      </c>
      <c r="J32" s="139" t="n">
        <v>0</v>
      </c>
      <c r="K32" s="36"/>
    </row>
    <row collapsed="false" customFormat="true" customHeight="true" hidden="true" ht="14.4" outlineLevel="0" r="33" s="30">
      <c r="B33" s="31"/>
      <c r="C33" s="32"/>
      <c r="D33" s="32"/>
      <c r="E33" s="41" t="s">
        <v>44</v>
      </c>
      <c r="F33" s="139" t="n">
        <f aca="false">ROUND(SUM(BH83:BH169), 2)</f>
        <v>0</v>
      </c>
      <c r="G33" s="32"/>
      <c r="H33" s="32"/>
      <c r="I33" s="140" t="n">
        <v>0.15</v>
      </c>
      <c r="J33" s="139" t="n">
        <v>0</v>
      </c>
      <c r="K33" s="36"/>
    </row>
    <row collapsed="false" customFormat="true" customHeight="true" hidden="true" ht="14.4" outlineLevel="0" r="34" s="30">
      <c r="B34" s="31"/>
      <c r="C34" s="32"/>
      <c r="D34" s="32"/>
      <c r="E34" s="41" t="s">
        <v>45</v>
      </c>
      <c r="F34" s="139" t="n">
        <f aca="false">ROUND(SUM(BI83:BI169), 2)</f>
        <v>0</v>
      </c>
      <c r="G34" s="32"/>
      <c r="H34" s="32"/>
      <c r="I34" s="140" t="n">
        <v>0</v>
      </c>
      <c r="J34" s="139" t="n">
        <v>0</v>
      </c>
      <c r="K34" s="36"/>
    </row>
    <row collapsed="false" customFormat="true" customHeight="true" hidden="false" ht="6.95" outlineLevel="0" r="35" s="30">
      <c r="B35" s="31"/>
      <c r="C35" s="32"/>
      <c r="D35" s="32"/>
      <c r="E35" s="32"/>
      <c r="F35" s="32"/>
      <c r="G35" s="32"/>
      <c r="H35" s="32"/>
      <c r="I35" s="128"/>
      <c r="J35" s="32"/>
      <c r="K35" s="36"/>
    </row>
    <row collapsed="false" customFormat="true" customHeight="true" hidden="false" ht="25.45" outlineLevel="0" r="36" s="30">
      <c r="B36" s="31"/>
      <c r="C36" s="141"/>
      <c r="D36" s="142" t="s">
        <v>46</v>
      </c>
      <c r="E36" s="81"/>
      <c r="F36" s="81"/>
      <c r="G36" s="143" t="s">
        <v>47</v>
      </c>
      <c r="H36" s="144" t="s">
        <v>48</v>
      </c>
      <c r="I36" s="145"/>
      <c r="J36" s="146" t="n">
        <f aca="false">SUM(J27:J34)</f>
        <v>0</v>
      </c>
      <c r="K36" s="147"/>
    </row>
    <row collapsed="false" customFormat="true" customHeight="true" hidden="false" ht="14.4" outlineLevel="0" r="37" s="30">
      <c r="B37" s="52"/>
      <c r="C37" s="53"/>
      <c r="D37" s="53"/>
      <c r="E37" s="53"/>
      <c r="F37" s="53"/>
      <c r="G37" s="53"/>
      <c r="H37" s="53"/>
      <c r="I37" s="148"/>
      <c r="J37" s="53"/>
      <c r="K37" s="54"/>
    </row>
    <row collapsed="false" customFormat="true" customHeight="true" hidden="false" ht="6.95" outlineLevel="0" r="41" s="30">
      <c r="B41" s="149"/>
      <c r="C41" s="150"/>
      <c r="D41" s="150"/>
      <c r="E41" s="150"/>
      <c r="F41" s="150"/>
      <c r="G41" s="150"/>
      <c r="H41" s="150"/>
      <c r="I41" s="151"/>
      <c r="J41" s="150"/>
      <c r="K41" s="152"/>
    </row>
    <row collapsed="false" customFormat="true" customHeight="true" hidden="false" ht="36.95" outlineLevel="0" r="42" s="30">
      <c r="B42" s="31"/>
      <c r="C42" s="16" t="s">
        <v>94</v>
      </c>
      <c r="D42" s="32"/>
      <c r="E42" s="32"/>
      <c r="F42" s="32"/>
      <c r="G42" s="32"/>
      <c r="H42" s="32"/>
      <c r="I42" s="128"/>
      <c r="J42" s="32"/>
      <c r="K42" s="36"/>
    </row>
    <row collapsed="false" customFormat="true" customHeight="true" hidden="false" ht="6.95" outlineLevel="0" r="43" s="30">
      <c r="B43" s="31"/>
      <c r="C43" s="32"/>
      <c r="D43" s="32"/>
      <c r="E43" s="32"/>
      <c r="F43" s="32"/>
      <c r="G43" s="32"/>
      <c r="H43" s="32"/>
      <c r="I43" s="128"/>
      <c r="J43" s="32"/>
      <c r="K43" s="36"/>
    </row>
    <row collapsed="false" customFormat="true" customHeight="true" hidden="false" ht="14.4" outlineLevel="0" r="44" s="30">
      <c r="B44" s="31"/>
      <c r="C44" s="25" t="s">
        <v>18</v>
      </c>
      <c r="D44" s="32"/>
      <c r="E44" s="32"/>
      <c r="F44" s="32"/>
      <c r="G44" s="32"/>
      <c r="H44" s="32"/>
      <c r="I44" s="128"/>
      <c r="J44" s="32"/>
      <c r="K44" s="36"/>
    </row>
    <row collapsed="false" customFormat="true" customHeight="true" hidden="false" ht="16.5" outlineLevel="0" r="45" s="30">
      <c r="B45" s="31"/>
      <c r="C45" s="32"/>
      <c r="D45" s="32"/>
      <c r="E45" s="127" t="str">
        <f aca="false">E7</f>
        <v>Pulečný - prosloužení splaškové stoky k čp. 15</v>
      </c>
      <c r="F45" s="127"/>
      <c r="G45" s="127"/>
      <c r="H45" s="127"/>
      <c r="I45" s="128"/>
      <c r="J45" s="32"/>
      <c r="K45" s="36"/>
    </row>
    <row collapsed="false" customFormat="true" customHeight="true" hidden="false" ht="14.4" outlineLevel="0" r="46" s="30">
      <c r="B46" s="31"/>
      <c r="C46" s="25" t="s">
        <v>92</v>
      </c>
      <c r="D46" s="32"/>
      <c r="E46" s="32"/>
      <c r="F46" s="32"/>
      <c r="G46" s="32"/>
      <c r="H46" s="32"/>
      <c r="I46" s="128"/>
      <c r="J46" s="32"/>
      <c r="K46" s="36"/>
    </row>
    <row collapsed="false" customFormat="true" customHeight="true" hidden="false" ht="17.25" outlineLevel="0" r="47" s="30">
      <c r="B47" s="31"/>
      <c r="C47" s="32"/>
      <c r="D47" s="32"/>
      <c r="E47" s="69" t="str">
        <f aca="false">E9</f>
        <v>SO-01 - Splašková stoka</v>
      </c>
      <c r="F47" s="69"/>
      <c r="G47" s="69"/>
      <c r="H47" s="69"/>
      <c r="I47" s="128"/>
      <c r="J47" s="32"/>
      <c r="K47" s="36"/>
    </row>
    <row collapsed="false" customFormat="true" customHeight="true" hidden="false" ht="6.95" outlineLevel="0" r="48" s="30">
      <c r="B48" s="31"/>
      <c r="C48" s="32"/>
      <c r="D48" s="32"/>
      <c r="E48" s="32"/>
      <c r="F48" s="32"/>
      <c r="G48" s="32"/>
      <c r="H48" s="32"/>
      <c r="I48" s="128"/>
      <c r="J48" s="32"/>
      <c r="K48" s="36"/>
    </row>
    <row collapsed="false" customFormat="true" customHeight="true" hidden="false" ht="18" outlineLevel="0" r="49" s="30">
      <c r="B49" s="31"/>
      <c r="C49" s="25" t="s">
        <v>22</v>
      </c>
      <c r="D49" s="32"/>
      <c r="E49" s="32"/>
      <c r="F49" s="21" t="str">
        <f aca="false">F12</f>
        <v> </v>
      </c>
      <c r="G49" s="32"/>
      <c r="H49" s="32"/>
      <c r="I49" s="129" t="s">
        <v>24</v>
      </c>
      <c r="J49" s="72" t="str">
        <f aca="false">IF(J12="","",J12)</f>
        <v>21. 4. 2018</v>
      </c>
      <c r="K49" s="36"/>
    </row>
    <row collapsed="false" customFormat="true" customHeight="true" hidden="false" ht="6.95" outlineLevel="0" r="50" s="30">
      <c r="B50" s="31"/>
      <c r="C50" s="32"/>
      <c r="D50" s="32"/>
      <c r="E50" s="32"/>
      <c r="F50" s="32"/>
      <c r="G50" s="32"/>
      <c r="H50" s="32"/>
      <c r="I50" s="128"/>
      <c r="J50" s="32"/>
      <c r="K50" s="36"/>
    </row>
    <row collapsed="false" customFormat="true" customHeight="false" hidden="false" ht="12.85" outlineLevel="0" r="51" s="30">
      <c r="B51" s="31"/>
      <c r="C51" s="25" t="s">
        <v>26</v>
      </c>
      <c r="D51" s="32"/>
      <c r="E51" s="32"/>
      <c r="F51" s="21" t="str">
        <f aca="false">E15</f>
        <v> </v>
      </c>
      <c r="G51" s="32"/>
      <c r="H51" s="32"/>
      <c r="I51" s="129" t="s">
        <v>32</v>
      </c>
      <c r="J51" s="28" t="str">
        <f aca="false">E21</f>
        <v>Ing. Zdeněk Hudec</v>
      </c>
      <c r="K51" s="36"/>
    </row>
    <row collapsed="false" customFormat="true" customHeight="true" hidden="false" ht="14.4" outlineLevel="0" r="52" s="30">
      <c r="B52" s="31"/>
      <c r="C52" s="25" t="s">
        <v>30</v>
      </c>
      <c r="D52" s="32"/>
      <c r="E52" s="32"/>
      <c r="F52" s="21" t="str">
        <f aca="false">IF(E18="","",E18)</f>
        <v/>
      </c>
      <c r="G52" s="32"/>
      <c r="H52" s="32"/>
      <c r="I52" s="128"/>
      <c r="J52" s="28"/>
      <c r="K52" s="36"/>
    </row>
    <row collapsed="false" customFormat="true" customHeight="true" hidden="false" ht="10.3" outlineLevel="0" r="53" s="30">
      <c r="B53" s="31"/>
      <c r="C53" s="32"/>
      <c r="D53" s="32"/>
      <c r="E53" s="32"/>
      <c r="F53" s="32"/>
      <c r="G53" s="32"/>
      <c r="H53" s="32"/>
      <c r="I53" s="128"/>
      <c r="J53" s="32"/>
      <c r="K53" s="36"/>
    </row>
    <row collapsed="false" customFormat="true" customHeight="true" hidden="false" ht="29.3" outlineLevel="0" r="54" s="30">
      <c r="B54" s="31"/>
      <c r="C54" s="153" t="s">
        <v>95</v>
      </c>
      <c r="D54" s="141"/>
      <c r="E54" s="141"/>
      <c r="F54" s="141"/>
      <c r="G54" s="141"/>
      <c r="H54" s="141"/>
      <c r="I54" s="154"/>
      <c r="J54" s="155" t="s">
        <v>96</v>
      </c>
      <c r="K54" s="156"/>
    </row>
    <row collapsed="false" customFormat="true" customHeight="true" hidden="false" ht="10.3" outlineLevel="0" r="55" s="30">
      <c r="B55" s="31"/>
      <c r="C55" s="32"/>
      <c r="D55" s="32"/>
      <c r="E55" s="32"/>
      <c r="F55" s="32"/>
      <c r="G55" s="32"/>
      <c r="H55" s="32"/>
      <c r="I55" s="128"/>
      <c r="J55" s="32"/>
      <c r="K55" s="36"/>
    </row>
    <row collapsed="false" customFormat="true" customHeight="true" hidden="false" ht="29.3" outlineLevel="0" r="56" s="30">
      <c r="B56" s="31"/>
      <c r="C56" s="157" t="s">
        <v>97</v>
      </c>
      <c r="D56" s="32"/>
      <c r="E56" s="32"/>
      <c r="F56" s="32"/>
      <c r="G56" s="32"/>
      <c r="H56" s="32"/>
      <c r="I56" s="128"/>
      <c r="J56" s="94" t="n">
        <f aca="false">J83</f>
        <v>0</v>
      </c>
      <c r="K56" s="36"/>
      <c r="AU56" s="10" t="s">
        <v>98</v>
      </c>
    </row>
    <row collapsed="false" customFormat="true" customHeight="true" hidden="false" ht="24.95" outlineLevel="0" r="57" s="158">
      <c r="B57" s="159"/>
      <c r="C57" s="160"/>
      <c r="D57" s="161" t="s">
        <v>99</v>
      </c>
      <c r="E57" s="162"/>
      <c r="F57" s="162"/>
      <c r="G57" s="162"/>
      <c r="H57" s="162"/>
      <c r="I57" s="163"/>
      <c r="J57" s="164" t="n">
        <f aca="false">J84</f>
        <v>0</v>
      </c>
      <c r="K57" s="165"/>
    </row>
    <row collapsed="false" customFormat="true" customHeight="true" hidden="false" ht="19.95" outlineLevel="0" r="58" s="166">
      <c r="B58" s="167"/>
      <c r="C58" s="168"/>
      <c r="D58" s="169" t="s">
        <v>100</v>
      </c>
      <c r="E58" s="170"/>
      <c r="F58" s="170"/>
      <c r="G58" s="170"/>
      <c r="H58" s="170"/>
      <c r="I58" s="171"/>
      <c r="J58" s="172" t="n">
        <f aca="false">J85</f>
        <v>0</v>
      </c>
      <c r="K58" s="173"/>
    </row>
    <row collapsed="false" customFormat="true" customHeight="true" hidden="false" ht="19.95" outlineLevel="0" r="59" s="166">
      <c r="B59" s="167"/>
      <c r="C59" s="168"/>
      <c r="D59" s="169" t="s">
        <v>101</v>
      </c>
      <c r="E59" s="170"/>
      <c r="F59" s="170"/>
      <c r="G59" s="170"/>
      <c r="H59" s="170"/>
      <c r="I59" s="171"/>
      <c r="J59" s="172" t="n">
        <f aca="false">J130</f>
        <v>0</v>
      </c>
      <c r="K59" s="173"/>
    </row>
    <row collapsed="false" customFormat="true" customHeight="true" hidden="false" ht="19.95" outlineLevel="0" r="60" s="166">
      <c r="B60" s="167"/>
      <c r="C60" s="168"/>
      <c r="D60" s="169" t="s">
        <v>102</v>
      </c>
      <c r="E60" s="170"/>
      <c r="F60" s="170"/>
      <c r="G60" s="170"/>
      <c r="H60" s="170"/>
      <c r="I60" s="171"/>
      <c r="J60" s="172" t="n">
        <f aca="false">J136</f>
        <v>0</v>
      </c>
      <c r="K60" s="173"/>
    </row>
    <row collapsed="false" customFormat="true" customHeight="true" hidden="false" ht="19.95" outlineLevel="0" r="61" s="166">
      <c r="B61" s="167"/>
      <c r="C61" s="168"/>
      <c r="D61" s="169" t="s">
        <v>103</v>
      </c>
      <c r="E61" s="170"/>
      <c r="F61" s="170"/>
      <c r="G61" s="170"/>
      <c r="H61" s="170"/>
      <c r="I61" s="171"/>
      <c r="J61" s="172" t="n">
        <f aca="false">J145</f>
        <v>0</v>
      </c>
      <c r="K61" s="173"/>
    </row>
    <row collapsed="false" customFormat="true" customHeight="true" hidden="false" ht="19.95" outlineLevel="0" r="62" s="166">
      <c r="B62" s="167"/>
      <c r="C62" s="168"/>
      <c r="D62" s="169" t="s">
        <v>104</v>
      </c>
      <c r="E62" s="170"/>
      <c r="F62" s="170"/>
      <c r="G62" s="170"/>
      <c r="H62" s="170"/>
      <c r="I62" s="171"/>
      <c r="J62" s="172" t="n">
        <f aca="false">J162</f>
        <v>0</v>
      </c>
      <c r="K62" s="173"/>
    </row>
    <row collapsed="false" customFormat="true" customHeight="true" hidden="false" ht="19.95" outlineLevel="0" r="63" s="166">
      <c r="B63" s="167"/>
      <c r="C63" s="168"/>
      <c r="D63" s="169" t="s">
        <v>105</v>
      </c>
      <c r="E63" s="170"/>
      <c r="F63" s="170"/>
      <c r="G63" s="170"/>
      <c r="H63" s="170"/>
      <c r="I63" s="171"/>
      <c r="J63" s="172" t="n">
        <f aca="false">J166</f>
        <v>0</v>
      </c>
      <c r="K63" s="173"/>
    </row>
    <row collapsed="false" customFormat="true" customHeight="true" hidden="false" ht="21.85" outlineLevel="0" r="64" s="30">
      <c r="B64" s="31"/>
      <c r="C64" s="32"/>
      <c r="D64" s="32"/>
      <c r="E64" s="32"/>
      <c r="F64" s="32"/>
      <c r="G64" s="32"/>
      <c r="H64" s="32"/>
      <c r="I64" s="128"/>
      <c r="J64" s="32"/>
      <c r="K64" s="36"/>
    </row>
    <row collapsed="false" customFormat="true" customHeight="true" hidden="false" ht="6.95" outlineLevel="0" r="65" s="30">
      <c r="B65" s="52"/>
      <c r="C65" s="53"/>
      <c r="D65" s="53"/>
      <c r="E65" s="53"/>
      <c r="F65" s="53"/>
      <c r="G65" s="53"/>
      <c r="H65" s="53"/>
      <c r="I65" s="148"/>
      <c r="J65" s="53"/>
      <c r="K65" s="54"/>
    </row>
    <row collapsed="false" customFormat="true" customHeight="true" hidden="false" ht="6.95" outlineLevel="0" r="69" s="30">
      <c r="B69" s="55"/>
      <c r="C69" s="56"/>
      <c r="D69" s="56"/>
      <c r="E69" s="56"/>
      <c r="F69" s="56"/>
      <c r="G69" s="56"/>
      <c r="H69" s="56"/>
      <c r="I69" s="151"/>
      <c r="J69" s="56"/>
      <c r="K69" s="56"/>
      <c r="L69" s="57"/>
    </row>
    <row collapsed="false" customFormat="true" customHeight="true" hidden="false" ht="36.95" outlineLevel="0" r="70" s="30">
      <c r="B70" s="31"/>
      <c r="C70" s="58" t="s">
        <v>106</v>
      </c>
      <c r="D70" s="59"/>
      <c r="E70" s="59"/>
      <c r="F70" s="59"/>
      <c r="G70" s="59"/>
      <c r="H70" s="59"/>
      <c r="I70" s="174"/>
      <c r="J70" s="59"/>
      <c r="K70" s="59"/>
      <c r="L70" s="57"/>
    </row>
    <row collapsed="false" customFormat="true" customHeight="true" hidden="false" ht="6.95" outlineLevel="0" r="71" s="30">
      <c r="B71" s="31"/>
      <c r="C71" s="59"/>
      <c r="D71" s="59"/>
      <c r="E71" s="59"/>
      <c r="F71" s="59"/>
      <c r="G71" s="59"/>
      <c r="H71" s="59"/>
      <c r="I71" s="174"/>
      <c r="J71" s="59"/>
      <c r="K71" s="59"/>
      <c r="L71" s="57"/>
    </row>
    <row collapsed="false" customFormat="true" customHeight="true" hidden="false" ht="14.4" outlineLevel="0" r="72" s="30">
      <c r="B72" s="31"/>
      <c r="C72" s="62" t="s">
        <v>18</v>
      </c>
      <c r="D72" s="59"/>
      <c r="E72" s="59"/>
      <c r="F72" s="59"/>
      <c r="G72" s="59"/>
      <c r="H72" s="59"/>
      <c r="I72" s="174"/>
      <c r="J72" s="59"/>
      <c r="K72" s="59"/>
      <c r="L72" s="57"/>
    </row>
    <row collapsed="false" customFormat="true" customHeight="true" hidden="false" ht="16.5" outlineLevel="0" r="73" s="30">
      <c r="B73" s="31"/>
      <c r="C73" s="59"/>
      <c r="D73" s="59"/>
      <c r="E73" s="127" t="str">
        <f aca="false">E7</f>
        <v>Pulečný - prosloužení splaškové stoky k čp. 15</v>
      </c>
      <c r="F73" s="127"/>
      <c r="G73" s="127"/>
      <c r="H73" s="127"/>
      <c r="I73" s="174"/>
      <c r="J73" s="59"/>
      <c r="K73" s="59"/>
      <c r="L73" s="57"/>
    </row>
    <row collapsed="false" customFormat="true" customHeight="true" hidden="false" ht="14.4" outlineLevel="0" r="74" s="30">
      <c r="B74" s="31"/>
      <c r="C74" s="62" t="s">
        <v>92</v>
      </c>
      <c r="D74" s="59"/>
      <c r="E74" s="59"/>
      <c r="F74" s="59"/>
      <c r="G74" s="59"/>
      <c r="H74" s="59"/>
      <c r="I74" s="174"/>
      <c r="J74" s="59"/>
      <c r="K74" s="59"/>
      <c r="L74" s="57"/>
    </row>
    <row collapsed="false" customFormat="true" customHeight="true" hidden="false" ht="17.25" outlineLevel="0" r="75" s="30">
      <c r="B75" s="31"/>
      <c r="C75" s="59"/>
      <c r="D75" s="59"/>
      <c r="E75" s="69" t="str">
        <f aca="false">E9</f>
        <v>SO-01 - Splašková stoka</v>
      </c>
      <c r="F75" s="69"/>
      <c r="G75" s="69"/>
      <c r="H75" s="69"/>
      <c r="I75" s="174"/>
      <c r="J75" s="59"/>
      <c r="K75" s="59"/>
      <c r="L75" s="57"/>
    </row>
    <row collapsed="false" customFormat="true" customHeight="true" hidden="false" ht="6.95" outlineLevel="0" r="76" s="30">
      <c r="B76" s="31"/>
      <c r="C76" s="59"/>
      <c r="D76" s="59"/>
      <c r="E76" s="59"/>
      <c r="F76" s="59"/>
      <c r="G76" s="59"/>
      <c r="H76" s="59"/>
      <c r="I76" s="174"/>
      <c r="J76" s="59"/>
      <c r="K76" s="59"/>
      <c r="L76" s="57"/>
    </row>
    <row collapsed="false" customFormat="true" customHeight="true" hidden="false" ht="18" outlineLevel="0" r="77" s="30">
      <c r="B77" s="31"/>
      <c r="C77" s="62" t="s">
        <v>22</v>
      </c>
      <c r="D77" s="59"/>
      <c r="E77" s="59"/>
      <c r="F77" s="175" t="str">
        <f aca="false">F12</f>
        <v> </v>
      </c>
      <c r="G77" s="59"/>
      <c r="H77" s="59"/>
      <c r="I77" s="176" t="s">
        <v>24</v>
      </c>
      <c r="J77" s="177" t="str">
        <f aca="false">IF(J12="","",J12)</f>
        <v>21. 4. 2018</v>
      </c>
      <c r="K77" s="59"/>
      <c r="L77" s="57"/>
    </row>
    <row collapsed="false" customFormat="true" customHeight="true" hidden="false" ht="6.95" outlineLevel="0" r="78" s="30">
      <c r="B78" s="31"/>
      <c r="C78" s="59"/>
      <c r="D78" s="59"/>
      <c r="E78" s="59"/>
      <c r="F78" s="59"/>
      <c r="G78" s="59"/>
      <c r="H78" s="59"/>
      <c r="I78" s="174"/>
      <c r="J78" s="59"/>
      <c r="K78" s="59"/>
      <c r="L78" s="57"/>
    </row>
    <row collapsed="false" customFormat="true" customHeight="false" hidden="false" ht="12.85" outlineLevel="0" r="79" s="30">
      <c r="B79" s="31"/>
      <c r="C79" s="62" t="s">
        <v>26</v>
      </c>
      <c r="D79" s="59"/>
      <c r="E79" s="59"/>
      <c r="F79" s="175" t="str">
        <f aca="false">E15</f>
        <v> </v>
      </c>
      <c r="G79" s="59"/>
      <c r="H79" s="59"/>
      <c r="I79" s="176" t="s">
        <v>32</v>
      </c>
      <c r="J79" s="175" t="str">
        <f aca="false">E21</f>
        <v>Ing. Zdeněk Hudec</v>
      </c>
      <c r="K79" s="59"/>
      <c r="L79" s="57"/>
    </row>
    <row collapsed="false" customFormat="true" customHeight="true" hidden="false" ht="14.4" outlineLevel="0" r="80" s="30">
      <c r="B80" s="31"/>
      <c r="C80" s="62" t="s">
        <v>30</v>
      </c>
      <c r="D80" s="59"/>
      <c r="E80" s="59"/>
      <c r="F80" s="175" t="str">
        <f aca="false">IF(E18="","",E18)</f>
        <v/>
      </c>
      <c r="G80" s="59"/>
      <c r="H80" s="59"/>
      <c r="I80" s="174"/>
      <c r="J80" s="59"/>
      <c r="K80" s="59"/>
      <c r="L80" s="57"/>
    </row>
    <row collapsed="false" customFormat="true" customHeight="true" hidden="false" ht="10.3" outlineLevel="0" r="81" s="30">
      <c r="B81" s="31"/>
      <c r="C81" s="59"/>
      <c r="D81" s="59"/>
      <c r="E81" s="59"/>
      <c r="F81" s="59"/>
      <c r="G81" s="59"/>
      <c r="H81" s="59"/>
      <c r="I81" s="174"/>
      <c r="J81" s="59"/>
      <c r="K81" s="59"/>
      <c r="L81" s="57"/>
    </row>
    <row collapsed="false" customFormat="true" customHeight="true" hidden="false" ht="29.3" outlineLevel="0" r="82" s="178">
      <c r="B82" s="179"/>
      <c r="C82" s="180" t="s">
        <v>107</v>
      </c>
      <c r="D82" s="181" t="s">
        <v>55</v>
      </c>
      <c r="E82" s="181" t="s">
        <v>51</v>
      </c>
      <c r="F82" s="181" t="s">
        <v>108</v>
      </c>
      <c r="G82" s="181" t="s">
        <v>109</v>
      </c>
      <c r="H82" s="181" t="s">
        <v>110</v>
      </c>
      <c r="I82" s="182" t="s">
        <v>111</v>
      </c>
      <c r="J82" s="181" t="s">
        <v>96</v>
      </c>
      <c r="K82" s="183" t="s">
        <v>112</v>
      </c>
      <c r="L82" s="184"/>
      <c r="M82" s="85" t="s">
        <v>113</v>
      </c>
      <c r="N82" s="86" t="s">
        <v>40</v>
      </c>
      <c r="O82" s="86" t="s">
        <v>114</v>
      </c>
      <c r="P82" s="86" t="s">
        <v>115</v>
      </c>
      <c r="Q82" s="86" t="s">
        <v>116</v>
      </c>
      <c r="R82" s="86" t="s">
        <v>117</v>
      </c>
      <c r="S82" s="86" t="s">
        <v>118</v>
      </c>
      <c r="T82" s="87" t="s">
        <v>119</v>
      </c>
    </row>
    <row collapsed="false" customFormat="true" customHeight="true" hidden="false" ht="29.3" outlineLevel="0" r="83" s="30">
      <c r="B83" s="31"/>
      <c r="C83" s="91" t="s">
        <v>97</v>
      </c>
      <c r="D83" s="59"/>
      <c r="E83" s="59"/>
      <c r="F83" s="59"/>
      <c r="G83" s="59"/>
      <c r="H83" s="59"/>
      <c r="I83" s="174"/>
      <c r="J83" s="185" t="n">
        <f aca="false">BK83</f>
        <v>0</v>
      </c>
      <c r="K83" s="59"/>
      <c r="L83" s="57"/>
      <c r="M83" s="88"/>
      <c r="N83" s="89"/>
      <c r="O83" s="89"/>
      <c r="P83" s="186" t="n">
        <f aca="false">P84</f>
        <v>0</v>
      </c>
      <c r="Q83" s="89"/>
      <c r="R83" s="186" t="n">
        <f aca="false">R84</f>
        <v>44.85678</v>
      </c>
      <c r="S83" s="89"/>
      <c r="T83" s="187" t="n">
        <f aca="false">T84</f>
        <v>146.884</v>
      </c>
      <c r="AT83" s="10" t="s">
        <v>69</v>
      </c>
      <c r="AU83" s="10" t="s">
        <v>98</v>
      </c>
      <c r="BK83" s="188" t="n">
        <f aca="false">BK84</f>
        <v>0</v>
      </c>
    </row>
    <row collapsed="false" customFormat="true" customHeight="true" hidden="false" ht="37.45" outlineLevel="0" r="84" s="189">
      <c r="B84" s="190"/>
      <c r="C84" s="191"/>
      <c r="D84" s="192" t="s">
        <v>69</v>
      </c>
      <c r="E84" s="193" t="s">
        <v>120</v>
      </c>
      <c r="F84" s="193" t="s">
        <v>121</v>
      </c>
      <c r="G84" s="191"/>
      <c r="H84" s="191"/>
      <c r="I84" s="194"/>
      <c r="J84" s="195" t="n">
        <f aca="false">BK84</f>
        <v>0</v>
      </c>
      <c r="K84" s="191"/>
      <c r="L84" s="196"/>
      <c r="M84" s="197"/>
      <c r="N84" s="198"/>
      <c r="O84" s="198"/>
      <c r="P84" s="199" t="n">
        <f aca="false">P85+P130+P136+P145+P162+P166</f>
        <v>0</v>
      </c>
      <c r="Q84" s="198"/>
      <c r="R84" s="199" t="n">
        <f aca="false">R85+R130+R136+R145+R162+R166</f>
        <v>44.85678</v>
      </c>
      <c r="S84" s="198"/>
      <c r="T84" s="200" t="n">
        <f aca="false">T85+T130+T136+T145+T162+T166</f>
        <v>146.884</v>
      </c>
      <c r="AR84" s="201" t="s">
        <v>10</v>
      </c>
      <c r="AT84" s="202" t="s">
        <v>69</v>
      </c>
      <c r="AU84" s="202" t="s">
        <v>70</v>
      </c>
      <c r="AY84" s="201" t="s">
        <v>122</v>
      </c>
      <c r="BK84" s="203" t="n">
        <f aca="false">BK85+BK130+BK136+BK145+BK162+BK166</f>
        <v>0</v>
      </c>
    </row>
    <row collapsed="false" customFormat="true" customHeight="true" hidden="false" ht="19.95" outlineLevel="0" r="85" s="189">
      <c r="B85" s="190"/>
      <c r="C85" s="191"/>
      <c r="D85" s="192" t="s">
        <v>69</v>
      </c>
      <c r="E85" s="204" t="s">
        <v>10</v>
      </c>
      <c r="F85" s="204" t="s">
        <v>123</v>
      </c>
      <c r="G85" s="191"/>
      <c r="H85" s="191"/>
      <c r="I85" s="194"/>
      <c r="J85" s="205" t="n">
        <f aca="false">BK85</f>
        <v>0</v>
      </c>
      <c r="K85" s="191"/>
      <c r="L85" s="196"/>
      <c r="M85" s="197"/>
      <c r="N85" s="198"/>
      <c r="O85" s="198"/>
      <c r="P85" s="199" t="n">
        <f aca="false">SUM(P86:P129)</f>
        <v>0</v>
      </c>
      <c r="Q85" s="198"/>
      <c r="R85" s="199" t="n">
        <f aca="false">SUM(R86:R129)</f>
        <v>0.54036</v>
      </c>
      <c r="S85" s="198"/>
      <c r="T85" s="200" t="n">
        <f aca="false">SUM(T86:T129)</f>
        <v>146.884</v>
      </c>
      <c r="AR85" s="201" t="s">
        <v>10</v>
      </c>
      <c r="AT85" s="202" t="s">
        <v>69</v>
      </c>
      <c r="AU85" s="202" t="s">
        <v>10</v>
      </c>
      <c r="AY85" s="201" t="s">
        <v>122</v>
      </c>
      <c r="BK85" s="203" t="n">
        <f aca="false">SUM(BK86:BK129)</f>
        <v>0</v>
      </c>
    </row>
    <row collapsed="false" customFormat="true" customHeight="true" hidden="false" ht="25.5" outlineLevel="0" r="86" s="30">
      <c r="B86" s="31"/>
      <c r="C86" s="206" t="s">
        <v>10</v>
      </c>
      <c r="D86" s="206" t="s">
        <v>124</v>
      </c>
      <c r="E86" s="207" t="s">
        <v>125</v>
      </c>
      <c r="F86" s="208" t="s">
        <v>126</v>
      </c>
      <c r="G86" s="209" t="s">
        <v>127</v>
      </c>
      <c r="H86" s="210" t="n">
        <v>133</v>
      </c>
      <c r="I86" s="211"/>
      <c r="J86" s="210" t="n">
        <f aca="false">ROUND(I86*H86,0)</f>
        <v>0</v>
      </c>
      <c r="K86" s="208" t="s">
        <v>128</v>
      </c>
      <c r="L86" s="57"/>
      <c r="M86" s="212"/>
      <c r="N86" s="213" t="s">
        <v>41</v>
      </c>
      <c r="O86" s="32"/>
      <c r="P86" s="214" t="n">
        <f aca="false">O86*H86</f>
        <v>0</v>
      </c>
      <c r="Q86" s="214" t="n">
        <v>0</v>
      </c>
      <c r="R86" s="214" t="n">
        <f aca="false">Q86*H86</f>
        <v>0</v>
      </c>
      <c r="S86" s="214" t="n">
        <v>0.5</v>
      </c>
      <c r="T86" s="215" t="n">
        <f aca="false">S86*H86</f>
        <v>66.5</v>
      </c>
      <c r="AR86" s="10" t="s">
        <v>129</v>
      </c>
      <c r="AT86" s="10" t="s">
        <v>124</v>
      </c>
      <c r="AU86" s="10" t="s">
        <v>79</v>
      </c>
      <c r="AY86" s="10" t="s">
        <v>122</v>
      </c>
      <c r="BE86" s="216" t="n">
        <f aca="false">IF(N86="základní",J86,0)</f>
        <v>0</v>
      </c>
      <c r="BF86" s="216" t="n">
        <f aca="false">IF(N86="snížená",J86,0)</f>
        <v>0</v>
      </c>
      <c r="BG86" s="216" t="n">
        <f aca="false">IF(N86="zákl. přenesená",J86,0)</f>
        <v>0</v>
      </c>
      <c r="BH86" s="216" t="n">
        <f aca="false">IF(N86="sníž. přenesená",J86,0)</f>
        <v>0</v>
      </c>
      <c r="BI86" s="216" t="n">
        <f aca="false">IF(N86="nulová",J86,0)</f>
        <v>0</v>
      </c>
      <c r="BJ86" s="10" t="s">
        <v>10</v>
      </c>
      <c r="BK86" s="216" t="n">
        <f aca="false">ROUND(I86*H86,0)</f>
        <v>0</v>
      </c>
      <c r="BL86" s="10" t="s">
        <v>129</v>
      </c>
      <c r="BM86" s="10" t="s">
        <v>130</v>
      </c>
    </row>
    <row collapsed="false" customFormat="true" customHeight="false" hidden="false" ht="12.85" outlineLevel="0" r="87" s="217">
      <c r="B87" s="218"/>
      <c r="C87" s="219"/>
      <c r="D87" s="220" t="s">
        <v>131</v>
      </c>
      <c r="E87" s="221"/>
      <c r="F87" s="222" t="s">
        <v>132</v>
      </c>
      <c r="G87" s="219"/>
      <c r="H87" s="223" t="n">
        <v>133</v>
      </c>
      <c r="I87" s="224"/>
      <c r="J87" s="219"/>
      <c r="K87" s="219"/>
      <c r="L87" s="225"/>
      <c r="M87" s="226"/>
      <c r="N87" s="227"/>
      <c r="O87" s="227"/>
      <c r="P87" s="227"/>
      <c r="Q87" s="227"/>
      <c r="R87" s="227"/>
      <c r="S87" s="227"/>
      <c r="T87" s="228"/>
      <c r="AT87" s="229" t="s">
        <v>131</v>
      </c>
      <c r="AU87" s="229" t="s">
        <v>79</v>
      </c>
      <c r="AV87" s="217" t="s">
        <v>79</v>
      </c>
      <c r="AW87" s="217" t="s">
        <v>34</v>
      </c>
      <c r="AX87" s="217" t="s">
        <v>10</v>
      </c>
      <c r="AY87" s="229" t="s">
        <v>122</v>
      </c>
    </row>
    <row collapsed="false" customFormat="true" customHeight="true" hidden="false" ht="25.5" outlineLevel="0" r="88" s="30">
      <c r="B88" s="31"/>
      <c r="C88" s="206" t="s">
        <v>79</v>
      </c>
      <c r="D88" s="206" t="s">
        <v>124</v>
      </c>
      <c r="E88" s="207" t="s">
        <v>133</v>
      </c>
      <c r="F88" s="208" t="s">
        <v>134</v>
      </c>
      <c r="G88" s="209" t="s">
        <v>127</v>
      </c>
      <c r="H88" s="210" t="n">
        <v>628</v>
      </c>
      <c r="I88" s="211"/>
      <c r="J88" s="210" t="n">
        <f aca="false">ROUND(I88*H88,0)</f>
        <v>0</v>
      </c>
      <c r="K88" s="208" t="s">
        <v>128</v>
      </c>
      <c r="L88" s="57"/>
      <c r="M88" s="212"/>
      <c r="N88" s="213" t="s">
        <v>41</v>
      </c>
      <c r="O88" s="32"/>
      <c r="P88" s="214" t="n">
        <f aca="false">O88*H88</f>
        <v>0</v>
      </c>
      <c r="Q88" s="214" t="n">
        <v>7E-005</v>
      </c>
      <c r="R88" s="214" t="n">
        <f aca="false">Q88*H88</f>
        <v>0.04396</v>
      </c>
      <c r="S88" s="214" t="n">
        <v>0.128</v>
      </c>
      <c r="T88" s="215" t="n">
        <f aca="false">S88*H88</f>
        <v>80.384</v>
      </c>
      <c r="AR88" s="10" t="s">
        <v>129</v>
      </c>
      <c r="AT88" s="10" t="s">
        <v>124</v>
      </c>
      <c r="AU88" s="10" t="s">
        <v>79</v>
      </c>
      <c r="AY88" s="10" t="s">
        <v>122</v>
      </c>
      <c r="BE88" s="216" t="n">
        <f aca="false">IF(N88="základní",J88,0)</f>
        <v>0</v>
      </c>
      <c r="BF88" s="216" t="n">
        <f aca="false">IF(N88="snížená",J88,0)</f>
        <v>0</v>
      </c>
      <c r="BG88" s="216" t="n">
        <f aca="false">IF(N88="zákl. přenesená",J88,0)</f>
        <v>0</v>
      </c>
      <c r="BH88" s="216" t="n">
        <f aca="false">IF(N88="sníž. přenesená",J88,0)</f>
        <v>0</v>
      </c>
      <c r="BI88" s="216" t="n">
        <f aca="false">IF(N88="nulová",J88,0)</f>
        <v>0</v>
      </c>
      <c r="BJ88" s="10" t="s">
        <v>10</v>
      </c>
      <c r="BK88" s="216" t="n">
        <f aca="false">ROUND(I88*H88,0)</f>
        <v>0</v>
      </c>
      <c r="BL88" s="10" t="s">
        <v>129</v>
      </c>
      <c r="BM88" s="10" t="s">
        <v>135</v>
      </c>
    </row>
    <row collapsed="false" customFormat="true" customHeight="false" hidden="false" ht="12.85" outlineLevel="0" r="89" s="217">
      <c r="B89" s="218"/>
      <c r="C89" s="219"/>
      <c r="D89" s="220" t="s">
        <v>131</v>
      </c>
      <c r="E89" s="221"/>
      <c r="F89" s="222" t="s">
        <v>136</v>
      </c>
      <c r="G89" s="219"/>
      <c r="H89" s="223" t="n">
        <v>628</v>
      </c>
      <c r="I89" s="224"/>
      <c r="J89" s="219"/>
      <c r="K89" s="219"/>
      <c r="L89" s="225"/>
      <c r="M89" s="226"/>
      <c r="N89" s="227"/>
      <c r="O89" s="227"/>
      <c r="P89" s="227"/>
      <c r="Q89" s="227"/>
      <c r="R89" s="227"/>
      <c r="S89" s="227"/>
      <c r="T89" s="228"/>
      <c r="AT89" s="229" t="s">
        <v>131</v>
      </c>
      <c r="AU89" s="229" t="s">
        <v>79</v>
      </c>
      <c r="AV89" s="217" t="s">
        <v>79</v>
      </c>
      <c r="AW89" s="217" t="s">
        <v>34</v>
      </c>
      <c r="AX89" s="217" t="s">
        <v>10</v>
      </c>
      <c r="AY89" s="229" t="s">
        <v>122</v>
      </c>
    </row>
    <row collapsed="false" customFormat="true" customHeight="true" hidden="false" ht="16.5" outlineLevel="0" r="90" s="30">
      <c r="B90" s="31"/>
      <c r="C90" s="206" t="s">
        <v>137</v>
      </c>
      <c r="D90" s="206" t="s">
        <v>124</v>
      </c>
      <c r="E90" s="207" t="s">
        <v>138</v>
      </c>
      <c r="F90" s="208" t="s">
        <v>139</v>
      </c>
      <c r="G90" s="209" t="s">
        <v>140</v>
      </c>
      <c r="H90" s="210" t="n">
        <v>201</v>
      </c>
      <c r="I90" s="211"/>
      <c r="J90" s="210" t="n">
        <f aca="false">ROUND(I90*H90,0)</f>
        <v>0</v>
      </c>
      <c r="K90" s="208" t="s">
        <v>128</v>
      </c>
      <c r="L90" s="57"/>
      <c r="M90" s="212"/>
      <c r="N90" s="213" t="s">
        <v>41</v>
      </c>
      <c r="O90" s="32"/>
      <c r="P90" s="214" t="n">
        <f aca="false">O90*H90</f>
        <v>0</v>
      </c>
      <c r="Q90" s="214" t="n">
        <v>0</v>
      </c>
      <c r="R90" s="214" t="n">
        <f aca="false">Q90*H90</f>
        <v>0</v>
      </c>
      <c r="S90" s="214" t="n">
        <v>0</v>
      </c>
      <c r="T90" s="215" t="n">
        <f aca="false">S90*H90</f>
        <v>0</v>
      </c>
      <c r="AR90" s="10" t="s">
        <v>129</v>
      </c>
      <c r="AT90" s="10" t="s">
        <v>124</v>
      </c>
      <c r="AU90" s="10" t="s">
        <v>79</v>
      </c>
      <c r="AY90" s="10" t="s">
        <v>122</v>
      </c>
      <c r="BE90" s="216" t="n">
        <f aca="false">IF(N90="základní",J90,0)</f>
        <v>0</v>
      </c>
      <c r="BF90" s="216" t="n">
        <f aca="false">IF(N90="snížená",J90,0)</f>
        <v>0</v>
      </c>
      <c r="BG90" s="216" t="n">
        <f aca="false">IF(N90="zákl. přenesená",J90,0)</f>
        <v>0</v>
      </c>
      <c r="BH90" s="216" t="n">
        <f aca="false">IF(N90="sníž. přenesená",J90,0)</f>
        <v>0</v>
      </c>
      <c r="BI90" s="216" t="n">
        <f aca="false">IF(N90="nulová",J90,0)</f>
        <v>0</v>
      </c>
      <c r="BJ90" s="10" t="s">
        <v>10</v>
      </c>
      <c r="BK90" s="216" t="n">
        <f aca="false">ROUND(I90*H90,0)</f>
        <v>0</v>
      </c>
      <c r="BL90" s="10" t="s">
        <v>129</v>
      </c>
      <c r="BM90" s="10" t="s">
        <v>141</v>
      </c>
    </row>
    <row collapsed="false" customFormat="true" customHeight="false" hidden="false" ht="12.85" outlineLevel="0" r="91" s="217">
      <c r="B91" s="218"/>
      <c r="C91" s="219"/>
      <c r="D91" s="220" t="s">
        <v>131</v>
      </c>
      <c r="E91" s="221"/>
      <c r="F91" s="222" t="s">
        <v>142</v>
      </c>
      <c r="G91" s="219"/>
      <c r="H91" s="223" t="n">
        <v>201</v>
      </c>
      <c r="I91" s="224"/>
      <c r="J91" s="219"/>
      <c r="K91" s="219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131</v>
      </c>
      <c r="AU91" s="229" t="s">
        <v>79</v>
      </c>
      <c r="AV91" s="217" t="s">
        <v>79</v>
      </c>
      <c r="AW91" s="217" t="s">
        <v>34</v>
      </c>
      <c r="AX91" s="217" t="s">
        <v>10</v>
      </c>
      <c r="AY91" s="229" t="s">
        <v>122</v>
      </c>
    </row>
    <row collapsed="false" customFormat="true" customHeight="true" hidden="false" ht="16.5" outlineLevel="0" r="92" s="30">
      <c r="B92" s="31"/>
      <c r="C92" s="206" t="s">
        <v>129</v>
      </c>
      <c r="D92" s="206" t="s">
        <v>124</v>
      </c>
      <c r="E92" s="207" t="s">
        <v>143</v>
      </c>
      <c r="F92" s="208" t="s">
        <v>144</v>
      </c>
      <c r="G92" s="209" t="s">
        <v>140</v>
      </c>
      <c r="H92" s="210" t="n">
        <v>146</v>
      </c>
      <c r="I92" s="211"/>
      <c r="J92" s="210" t="n">
        <f aca="false">ROUND(I92*H92,0)</f>
        <v>0</v>
      </c>
      <c r="K92" s="208" t="s">
        <v>128</v>
      </c>
      <c r="L92" s="57"/>
      <c r="M92" s="212"/>
      <c r="N92" s="213" t="s">
        <v>41</v>
      </c>
      <c r="O92" s="32"/>
      <c r="P92" s="214" t="n">
        <f aca="false">O92*H92</f>
        <v>0</v>
      </c>
      <c r="Q92" s="214" t="n">
        <v>0</v>
      </c>
      <c r="R92" s="214" t="n">
        <f aca="false">Q92*H92</f>
        <v>0</v>
      </c>
      <c r="S92" s="214" t="n">
        <v>0</v>
      </c>
      <c r="T92" s="215" t="n">
        <f aca="false">S92*H92</f>
        <v>0</v>
      </c>
      <c r="AR92" s="10" t="s">
        <v>129</v>
      </c>
      <c r="AT92" s="10" t="s">
        <v>124</v>
      </c>
      <c r="AU92" s="10" t="s">
        <v>79</v>
      </c>
      <c r="AY92" s="10" t="s">
        <v>122</v>
      </c>
      <c r="BE92" s="216" t="n">
        <f aca="false">IF(N92="základní",J92,0)</f>
        <v>0</v>
      </c>
      <c r="BF92" s="216" t="n">
        <f aca="false">IF(N92="snížená",J92,0)</f>
        <v>0</v>
      </c>
      <c r="BG92" s="216" t="n">
        <f aca="false">IF(N92="zákl. přenesená",J92,0)</f>
        <v>0</v>
      </c>
      <c r="BH92" s="216" t="n">
        <f aca="false">IF(N92="sníž. přenesená",J92,0)</f>
        <v>0</v>
      </c>
      <c r="BI92" s="216" t="n">
        <f aca="false">IF(N92="nulová",J92,0)</f>
        <v>0</v>
      </c>
      <c r="BJ92" s="10" t="s">
        <v>10</v>
      </c>
      <c r="BK92" s="216" t="n">
        <f aca="false">ROUND(I92*H92,0)</f>
        <v>0</v>
      </c>
      <c r="BL92" s="10" t="s">
        <v>129</v>
      </c>
      <c r="BM92" s="10" t="s">
        <v>145</v>
      </c>
    </row>
    <row collapsed="false" customFormat="true" customHeight="false" hidden="false" ht="12.85" outlineLevel="0" r="93" s="230">
      <c r="B93" s="231"/>
      <c r="C93" s="232"/>
      <c r="D93" s="220" t="s">
        <v>131</v>
      </c>
      <c r="E93" s="233"/>
      <c r="F93" s="234" t="s">
        <v>146</v>
      </c>
      <c r="G93" s="232"/>
      <c r="H93" s="233"/>
      <c r="I93" s="235"/>
      <c r="J93" s="232"/>
      <c r="K93" s="232"/>
      <c r="L93" s="236"/>
      <c r="M93" s="237"/>
      <c r="N93" s="238"/>
      <c r="O93" s="238"/>
      <c r="P93" s="238"/>
      <c r="Q93" s="238"/>
      <c r="R93" s="238"/>
      <c r="S93" s="238"/>
      <c r="T93" s="239"/>
      <c r="AT93" s="240" t="s">
        <v>131</v>
      </c>
      <c r="AU93" s="240" t="s">
        <v>79</v>
      </c>
      <c r="AV93" s="230" t="s">
        <v>10</v>
      </c>
      <c r="AW93" s="230" t="s">
        <v>34</v>
      </c>
      <c r="AX93" s="230" t="s">
        <v>70</v>
      </c>
      <c r="AY93" s="240" t="s">
        <v>122</v>
      </c>
    </row>
    <row collapsed="false" customFormat="true" customHeight="false" hidden="false" ht="12.85" outlineLevel="0" r="94" s="230">
      <c r="B94" s="231"/>
      <c r="C94" s="232"/>
      <c r="D94" s="220" t="s">
        <v>131</v>
      </c>
      <c r="E94" s="233"/>
      <c r="F94" s="234" t="s">
        <v>147</v>
      </c>
      <c r="G94" s="232"/>
      <c r="H94" s="233"/>
      <c r="I94" s="235"/>
      <c r="J94" s="232"/>
      <c r="K94" s="232"/>
      <c r="L94" s="236"/>
      <c r="M94" s="237"/>
      <c r="N94" s="238"/>
      <c r="O94" s="238"/>
      <c r="P94" s="238"/>
      <c r="Q94" s="238"/>
      <c r="R94" s="238"/>
      <c r="S94" s="238"/>
      <c r="T94" s="239"/>
      <c r="AT94" s="240" t="s">
        <v>131</v>
      </c>
      <c r="AU94" s="240" t="s">
        <v>79</v>
      </c>
      <c r="AV94" s="230" t="s">
        <v>10</v>
      </c>
      <c r="AW94" s="230" t="s">
        <v>34</v>
      </c>
      <c r="AX94" s="230" t="s">
        <v>70</v>
      </c>
      <c r="AY94" s="240" t="s">
        <v>122</v>
      </c>
    </row>
    <row collapsed="false" customFormat="true" customHeight="false" hidden="false" ht="12.85" outlineLevel="0" r="95" s="217">
      <c r="B95" s="218"/>
      <c r="C95" s="219"/>
      <c r="D95" s="220" t="s">
        <v>131</v>
      </c>
      <c r="E95" s="221"/>
      <c r="F95" s="222" t="s">
        <v>148</v>
      </c>
      <c r="G95" s="219"/>
      <c r="H95" s="223" t="n">
        <v>141</v>
      </c>
      <c r="I95" s="224"/>
      <c r="J95" s="219"/>
      <c r="K95" s="219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131</v>
      </c>
      <c r="AU95" s="229" t="s">
        <v>79</v>
      </c>
      <c r="AV95" s="217" t="s">
        <v>79</v>
      </c>
      <c r="AW95" s="217" t="s">
        <v>34</v>
      </c>
      <c r="AX95" s="217" t="s">
        <v>70</v>
      </c>
      <c r="AY95" s="229" t="s">
        <v>122</v>
      </c>
    </row>
    <row collapsed="false" customFormat="true" customHeight="false" hidden="false" ht="12.85" outlineLevel="0" r="96" s="217">
      <c r="B96" s="218"/>
      <c r="C96" s="219"/>
      <c r="D96" s="220" t="s">
        <v>131</v>
      </c>
      <c r="E96" s="221"/>
      <c r="F96" s="222" t="s">
        <v>149</v>
      </c>
      <c r="G96" s="219"/>
      <c r="H96" s="223" t="n">
        <v>5</v>
      </c>
      <c r="I96" s="224"/>
      <c r="J96" s="219"/>
      <c r="K96" s="219"/>
      <c r="L96" s="225"/>
      <c r="M96" s="226"/>
      <c r="N96" s="227"/>
      <c r="O96" s="227"/>
      <c r="P96" s="227"/>
      <c r="Q96" s="227"/>
      <c r="R96" s="227"/>
      <c r="S96" s="227"/>
      <c r="T96" s="228"/>
      <c r="AT96" s="229" t="s">
        <v>131</v>
      </c>
      <c r="AU96" s="229" t="s">
        <v>79</v>
      </c>
      <c r="AV96" s="217" t="s">
        <v>79</v>
      </c>
      <c r="AW96" s="217" t="s">
        <v>34</v>
      </c>
      <c r="AX96" s="217" t="s">
        <v>70</v>
      </c>
      <c r="AY96" s="229" t="s">
        <v>122</v>
      </c>
    </row>
    <row collapsed="false" customFormat="true" customHeight="false" hidden="false" ht="12.85" outlineLevel="0" r="97" s="241">
      <c r="B97" s="242"/>
      <c r="C97" s="243"/>
      <c r="D97" s="220" t="s">
        <v>131</v>
      </c>
      <c r="E97" s="244"/>
      <c r="F97" s="245" t="s">
        <v>150</v>
      </c>
      <c r="G97" s="243"/>
      <c r="H97" s="246" t="n">
        <v>146</v>
      </c>
      <c r="I97" s="247"/>
      <c r="J97" s="243"/>
      <c r="K97" s="243"/>
      <c r="L97" s="248"/>
      <c r="M97" s="249"/>
      <c r="N97" s="250"/>
      <c r="O97" s="250"/>
      <c r="P97" s="250"/>
      <c r="Q97" s="250"/>
      <c r="R97" s="250"/>
      <c r="S97" s="250"/>
      <c r="T97" s="251"/>
      <c r="AT97" s="252" t="s">
        <v>131</v>
      </c>
      <c r="AU97" s="252" t="s">
        <v>79</v>
      </c>
      <c r="AV97" s="241" t="s">
        <v>129</v>
      </c>
      <c r="AW97" s="241" t="s">
        <v>34</v>
      </c>
      <c r="AX97" s="241" t="s">
        <v>10</v>
      </c>
      <c r="AY97" s="252" t="s">
        <v>122</v>
      </c>
    </row>
    <row collapsed="false" customFormat="true" customHeight="true" hidden="false" ht="16.5" outlineLevel="0" r="98" s="30">
      <c r="B98" s="31"/>
      <c r="C98" s="206" t="s">
        <v>151</v>
      </c>
      <c r="D98" s="206" t="s">
        <v>124</v>
      </c>
      <c r="E98" s="207" t="s">
        <v>152</v>
      </c>
      <c r="F98" s="208" t="s">
        <v>153</v>
      </c>
      <c r="G98" s="209" t="s">
        <v>140</v>
      </c>
      <c r="H98" s="210" t="n">
        <v>146</v>
      </c>
      <c r="I98" s="211"/>
      <c r="J98" s="210" t="n">
        <f aca="false">ROUND(I98*H98,0)</f>
        <v>0</v>
      </c>
      <c r="K98" s="208" t="s">
        <v>128</v>
      </c>
      <c r="L98" s="57"/>
      <c r="M98" s="212"/>
      <c r="N98" s="213" t="s">
        <v>41</v>
      </c>
      <c r="O98" s="32"/>
      <c r="P98" s="214" t="n">
        <f aca="false">O98*H98</f>
        <v>0</v>
      </c>
      <c r="Q98" s="214" t="n">
        <v>0</v>
      </c>
      <c r="R98" s="214" t="n">
        <f aca="false">Q98*H98</f>
        <v>0</v>
      </c>
      <c r="S98" s="214" t="n">
        <v>0</v>
      </c>
      <c r="T98" s="215" t="n">
        <f aca="false">S98*H98</f>
        <v>0</v>
      </c>
      <c r="AR98" s="10" t="s">
        <v>129</v>
      </c>
      <c r="AT98" s="10" t="s">
        <v>124</v>
      </c>
      <c r="AU98" s="10" t="s">
        <v>79</v>
      </c>
      <c r="AY98" s="10" t="s">
        <v>122</v>
      </c>
      <c r="BE98" s="216" t="n">
        <f aca="false">IF(N98="základní",J98,0)</f>
        <v>0</v>
      </c>
      <c r="BF98" s="216" t="n">
        <f aca="false">IF(N98="snížená",J98,0)</f>
        <v>0</v>
      </c>
      <c r="BG98" s="216" t="n">
        <f aca="false">IF(N98="zákl. přenesená",J98,0)</f>
        <v>0</v>
      </c>
      <c r="BH98" s="216" t="n">
        <f aca="false">IF(N98="sníž. přenesená",J98,0)</f>
        <v>0</v>
      </c>
      <c r="BI98" s="216" t="n">
        <f aca="false">IF(N98="nulová",J98,0)</f>
        <v>0</v>
      </c>
      <c r="BJ98" s="10" t="s">
        <v>10</v>
      </c>
      <c r="BK98" s="216" t="n">
        <f aca="false">ROUND(I98*H98,0)</f>
        <v>0</v>
      </c>
      <c r="BL98" s="10" t="s">
        <v>129</v>
      </c>
      <c r="BM98" s="10" t="s">
        <v>154</v>
      </c>
    </row>
    <row collapsed="false" customFormat="true" customHeight="true" hidden="false" ht="16.5" outlineLevel="0" r="99" s="30">
      <c r="B99" s="31"/>
      <c r="C99" s="206" t="s">
        <v>155</v>
      </c>
      <c r="D99" s="206" t="s">
        <v>124</v>
      </c>
      <c r="E99" s="207" t="s">
        <v>156</v>
      </c>
      <c r="F99" s="208" t="s">
        <v>157</v>
      </c>
      <c r="G99" s="209" t="s">
        <v>140</v>
      </c>
      <c r="H99" s="210" t="n">
        <v>146</v>
      </c>
      <c r="I99" s="211"/>
      <c r="J99" s="210" t="n">
        <f aca="false">ROUND(I99*H99,0)</f>
        <v>0</v>
      </c>
      <c r="K99" s="208" t="s">
        <v>128</v>
      </c>
      <c r="L99" s="57"/>
      <c r="M99" s="212"/>
      <c r="N99" s="213" t="s">
        <v>41</v>
      </c>
      <c r="O99" s="32"/>
      <c r="P99" s="214" t="n">
        <f aca="false">O99*H99</f>
        <v>0</v>
      </c>
      <c r="Q99" s="214" t="n">
        <v>0</v>
      </c>
      <c r="R99" s="214" t="n">
        <f aca="false">Q99*H99</f>
        <v>0</v>
      </c>
      <c r="S99" s="214" t="n">
        <v>0</v>
      </c>
      <c r="T99" s="215" t="n">
        <f aca="false">S99*H99</f>
        <v>0</v>
      </c>
      <c r="AR99" s="10" t="s">
        <v>129</v>
      </c>
      <c r="AT99" s="10" t="s">
        <v>124</v>
      </c>
      <c r="AU99" s="10" t="s">
        <v>79</v>
      </c>
      <c r="AY99" s="10" t="s">
        <v>122</v>
      </c>
      <c r="BE99" s="216" t="n">
        <f aca="false">IF(N99="základní",J99,0)</f>
        <v>0</v>
      </c>
      <c r="BF99" s="216" t="n">
        <f aca="false">IF(N99="snížená",J99,0)</f>
        <v>0</v>
      </c>
      <c r="BG99" s="216" t="n">
        <f aca="false">IF(N99="zákl. přenesená",J99,0)</f>
        <v>0</v>
      </c>
      <c r="BH99" s="216" t="n">
        <f aca="false">IF(N99="sníž. přenesená",J99,0)</f>
        <v>0</v>
      </c>
      <c r="BI99" s="216" t="n">
        <f aca="false">IF(N99="nulová",J99,0)</f>
        <v>0</v>
      </c>
      <c r="BJ99" s="10" t="s">
        <v>10</v>
      </c>
      <c r="BK99" s="216" t="n">
        <f aca="false">ROUND(I99*H99,0)</f>
        <v>0</v>
      </c>
      <c r="BL99" s="10" t="s">
        <v>129</v>
      </c>
      <c r="BM99" s="10" t="s">
        <v>158</v>
      </c>
    </row>
    <row collapsed="false" customFormat="true" customHeight="false" hidden="false" ht="12.85" outlineLevel="0" r="100" s="230">
      <c r="B100" s="231"/>
      <c r="C100" s="232"/>
      <c r="D100" s="220" t="s">
        <v>131</v>
      </c>
      <c r="E100" s="233"/>
      <c r="F100" s="234" t="s">
        <v>146</v>
      </c>
      <c r="G100" s="232"/>
      <c r="H100" s="233"/>
      <c r="I100" s="235"/>
      <c r="J100" s="232"/>
      <c r="K100" s="232"/>
      <c r="L100" s="236"/>
      <c r="M100" s="237"/>
      <c r="N100" s="238"/>
      <c r="O100" s="238"/>
      <c r="P100" s="238"/>
      <c r="Q100" s="238"/>
      <c r="R100" s="238"/>
      <c r="S100" s="238"/>
      <c r="T100" s="239"/>
      <c r="AT100" s="240" t="s">
        <v>131</v>
      </c>
      <c r="AU100" s="240" t="s">
        <v>79</v>
      </c>
      <c r="AV100" s="230" t="s">
        <v>10</v>
      </c>
      <c r="AW100" s="230" t="s">
        <v>34</v>
      </c>
      <c r="AX100" s="230" t="s">
        <v>70</v>
      </c>
      <c r="AY100" s="240" t="s">
        <v>122</v>
      </c>
    </row>
    <row collapsed="false" customFormat="true" customHeight="false" hidden="false" ht="12.85" outlineLevel="0" r="101" s="230">
      <c r="B101" s="231"/>
      <c r="C101" s="232"/>
      <c r="D101" s="220" t="s">
        <v>131</v>
      </c>
      <c r="E101" s="233"/>
      <c r="F101" s="234" t="s">
        <v>147</v>
      </c>
      <c r="G101" s="232"/>
      <c r="H101" s="233"/>
      <c r="I101" s="235"/>
      <c r="J101" s="232"/>
      <c r="K101" s="232"/>
      <c r="L101" s="236"/>
      <c r="M101" s="237"/>
      <c r="N101" s="238"/>
      <c r="O101" s="238"/>
      <c r="P101" s="238"/>
      <c r="Q101" s="238"/>
      <c r="R101" s="238"/>
      <c r="S101" s="238"/>
      <c r="T101" s="239"/>
      <c r="AT101" s="240" t="s">
        <v>131</v>
      </c>
      <c r="AU101" s="240" t="s">
        <v>79</v>
      </c>
      <c r="AV101" s="230" t="s">
        <v>10</v>
      </c>
      <c r="AW101" s="230" t="s">
        <v>34</v>
      </c>
      <c r="AX101" s="230" t="s">
        <v>70</v>
      </c>
      <c r="AY101" s="240" t="s">
        <v>122</v>
      </c>
    </row>
    <row collapsed="false" customFormat="true" customHeight="false" hidden="false" ht="12.85" outlineLevel="0" r="102" s="217">
      <c r="B102" s="218"/>
      <c r="C102" s="219"/>
      <c r="D102" s="220" t="s">
        <v>131</v>
      </c>
      <c r="E102" s="221"/>
      <c r="F102" s="222" t="s">
        <v>148</v>
      </c>
      <c r="G102" s="219"/>
      <c r="H102" s="223" t="n">
        <v>141</v>
      </c>
      <c r="I102" s="224"/>
      <c r="J102" s="219"/>
      <c r="K102" s="219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131</v>
      </c>
      <c r="AU102" s="229" t="s">
        <v>79</v>
      </c>
      <c r="AV102" s="217" t="s">
        <v>79</v>
      </c>
      <c r="AW102" s="217" t="s">
        <v>34</v>
      </c>
      <c r="AX102" s="217" t="s">
        <v>70</v>
      </c>
      <c r="AY102" s="229" t="s">
        <v>122</v>
      </c>
    </row>
    <row collapsed="false" customFormat="true" customHeight="false" hidden="false" ht="12.85" outlineLevel="0" r="103" s="217">
      <c r="B103" s="218"/>
      <c r="C103" s="219"/>
      <c r="D103" s="220" t="s">
        <v>131</v>
      </c>
      <c r="E103" s="221"/>
      <c r="F103" s="222" t="s">
        <v>149</v>
      </c>
      <c r="G103" s="219"/>
      <c r="H103" s="223" t="n">
        <v>5</v>
      </c>
      <c r="I103" s="224"/>
      <c r="J103" s="219"/>
      <c r="K103" s="219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131</v>
      </c>
      <c r="AU103" s="229" t="s">
        <v>79</v>
      </c>
      <c r="AV103" s="217" t="s">
        <v>79</v>
      </c>
      <c r="AW103" s="217" t="s">
        <v>34</v>
      </c>
      <c r="AX103" s="217" t="s">
        <v>70</v>
      </c>
      <c r="AY103" s="229" t="s">
        <v>122</v>
      </c>
    </row>
    <row collapsed="false" customFormat="true" customHeight="false" hidden="false" ht="12.85" outlineLevel="0" r="104" s="241">
      <c r="B104" s="242"/>
      <c r="C104" s="243"/>
      <c r="D104" s="220" t="s">
        <v>131</v>
      </c>
      <c r="E104" s="244"/>
      <c r="F104" s="245" t="s">
        <v>150</v>
      </c>
      <c r="G104" s="243"/>
      <c r="H104" s="246" t="n">
        <v>146</v>
      </c>
      <c r="I104" s="247"/>
      <c r="J104" s="243"/>
      <c r="K104" s="243"/>
      <c r="L104" s="248"/>
      <c r="M104" s="249"/>
      <c r="N104" s="250"/>
      <c r="O104" s="250"/>
      <c r="P104" s="250"/>
      <c r="Q104" s="250"/>
      <c r="R104" s="250"/>
      <c r="S104" s="250"/>
      <c r="T104" s="251"/>
      <c r="AT104" s="252" t="s">
        <v>131</v>
      </c>
      <c r="AU104" s="252" t="s">
        <v>79</v>
      </c>
      <c r="AV104" s="241" t="s">
        <v>129</v>
      </c>
      <c r="AW104" s="241" t="s">
        <v>34</v>
      </c>
      <c r="AX104" s="241" t="s">
        <v>10</v>
      </c>
      <c r="AY104" s="252" t="s">
        <v>122</v>
      </c>
    </row>
    <row collapsed="false" customFormat="true" customHeight="true" hidden="false" ht="16.5" outlineLevel="0" r="105" s="30">
      <c r="B105" s="31"/>
      <c r="C105" s="206" t="s">
        <v>159</v>
      </c>
      <c r="D105" s="206" t="s">
        <v>124</v>
      </c>
      <c r="E105" s="207" t="s">
        <v>160</v>
      </c>
      <c r="F105" s="208" t="s">
        <v>161</v>
      </c>
      <c r="G105" s="209" t="s">
        <v>140</v>
      </c>
      <c r="H105" s="210" t="n">
        <v>146</v>
      </c>
      <c r="I105" s="211"/>
      <c r="J105" s="210" t="n">
        <f aca="false">ROUND(I105*H105,0)</f>
        <v>0</v>
      </c>
      <c r="K105" s="208" t="s">
        <v>128</v>
      </c>
      <c r="L105" s="57"/>
      <c r="M105" s="212"/>
      <c r="N105" s="213" t="s">
        <v>41</v>
      </c>
      <c r="O105" s="32"/>
      <c r="P105" s="214" t="n">
        <f aca="false">O105*H105</f>
        <v>0</v>
      </c>
      <c r="Q105" s="214" t="n">
        <v>0</v>
      </c>
      <c r="R105" s="214" t="n">
        <f aca="false">Q105*H105</f>
        <v>0</v>
      </c>
      <c r="S105" s="214" t="n">
        <v>0</v>
      </c>
      <c r="T105" s="215" t="n">
        <f aca="false">S105*H105</f>
        <v>0</v>
      </c>
      <c r="AR105" s="10" t="s">
        <v>129</v>
      </c>
      <c r="AT105" s="10" t="s">
        <v>124</v>
      </c>
      <c r="AU105" s="10" t="s">
        <v>79</v>
      </c>
      <c r="AY105" s="10" t="s">
        <v>122</v>
      </c>
      <c r="BE105" s="216" t="n">
        <f aca="false">IF(N105="základní",J105,0)</f>
        <v>0</v>
      </c>
      <c r="BF105" s="216" t="n">
        <f aca="false">IF(N105="snížená",J105,0)</f>
        <v>0</v>
      </c>
      <c r="BG105" s="216" t="n">
        <f aca="false">IF(N105="zákl. přenesená",J105,0)</f>
        <v>0</v>
      </c>
      <c r="BH105" s="216" t="n">
        <f aca="false">IF(N105="sníž. přenesená",J105,0)</f>
        <v>0</v>
      </c>
      <c r="BI105" s="216" t="n">
        <f aca="false">IF(N105="nulová",J105,0)</f>
        <v>0</v>
      </c>
      <c r="BJ105" s="10" t="s">
        <v>10</v>
      </c>
      <c r="BK105" s="216" t="n">
        <f aca="false">ROUND(I105*H105,0)</f>
        <v>0</v>
      </c>
      <c r="BL105" s="10" t="s">
        <v>129</v>
      </c>
      <c r="BM105" s="10" t="s">
        <v>162</v>
      </c>
    </row>
    <row collapsed="false" customFormat="true" customHeight="true" hidden="false" ht="16.5" outlineLevel="0" r="106" s="30">
      <c r="B106" s="31"/>
      <c r="C106" s="206" t="s">
        <v>163</v>
      </c>
      <c r="D106" s="206" t="s">
        <v>124</v>
      </c>
      <c r="E106" s="207" t="s">
        <v>164</v>
      </c>
      <c r="F106" s="208" t="s">
        <v>165</v>
      </c>
      <c r="G106" s="209" t="s">
        <v>127</v>
      </c>
      <c r="H106" s="210" t="n">
        <v>584</v>
      </c>
      <c r="I106" s="211"/>
      <c r="J106" s="210" t="n">
        <f aca="false">ROUND(I106*H106,0)</f>
        <v>0</v>
      </c>
      <c r="K106" s="208" t="s">
        <v>128</v>
      </c>
      <c r="L106" s="57"/>
      <c r="M106" s="212"/>
      <c r="N106" s="213" t="s">
        <v>41</v>
      </c>
      <c r="O106" s="32"/>
      <c r="P106" s="214" t="n">
        <f aca="false">O106*H106</f>
        <v>0</v>
      </c>
      <c r="Q106" s="214" t="n">
        <v>0.00085</v>
      </c>
      <c r="R106" s="214" t="n">
        <f aca="false">Q106*H106</f>
        <v>0.4964</v>
      </c>
      <c r="S106" s="214" t="n">
        <v>0</v>
      </c>
      <c r="T106" s="215" t="n">
        <f aca="false">S106*H106</f>
        <v>0</v>
      </c>
      <c r="AR106" s="10" t="s">
        <v>129</v>
      </c>
      <c r="AT106" s="10" t="s">
        <v>124</v>
      </c>
      <c r="AU106" s="10" t="s">
        <v>79</v>
      </c>
      <c r="AY106" s="10" t="s">
        <v>122</v>
      </c>
      <c r="BE106" s="216" t="n">
        <f aca="false">IF(N106="základní",J106,0)</f>
        <v>0</v>
      </c>
      <c r="BF106" s="216" t="n">
        <f aca="false">IF(N106="snížená",J106,0)</f>
        <v>0</v>
      </c>
      <c r="BG106" s="216" t="n">
        <f aca="false">IF(N106="zákl. přenesená",J106,0)</f>
        <v>0</v>
      </c>
      <c r="BH106" s="216" t="n">
        <f aca="false">IF(N106="sníž. přenesená",J106,0)</f>
        <v>0</v>
      </c>
      <c r="BI106" s="216" t="n">
        <f aca="false">IF(N106="nulová",J106,0)</f>
        <v>0</v>
      </c>
      <c r="BJ106" s="10" t="s">
        <v>10</v>
      </c>
      <c r="BK106" s="216" t="n">
        <f aca="false">ROUND(I106*H106,0)</f>
        <v>0</v>
      </c>
      <c r="BL106" s="10" t="s">
        <v>129</v>
      </c>
      <c r="BM106" s="10" t="s">
        <v>166</v>
      </c>
    </row>
    <row collapsed="false" customFormat="true" customHeight="false" hidden="false" ht="12.85" outlineLevel="0" r="107" s="230">
      <c r="B107" s="231"/>
      <c r="C107" s="232"/>
      <c r="D107" s="220" t="s">
        <v>131</v>
      </c>
      <c r="E107" s="233"/>
      <c r="F107" s="234" t="s">
        <v>147</v>
      </c>
      <c r="G107" s="232"/>
      <c r="H107" s="233"/>
      <c r="I107" s="235"/>
      <c r="J107" s="232"/>
      <c r="K107" s="232"/>
      <c r="L107" s="236"/>
      <c r="M107" s="237"/>
      <c r="N107" s="238"/>
      <c r="O107" s="238"/>
      <c r="P107" s="238"/>
      <c r="Q107" s="238"/>
      <c r="R107" s="238"/>
      <c r="S107" s="238"/>
      <c r="T107" s="239"/>
      <c r="AT107" s="240" t="s">
        <v>131</v>
      </c>
      <c r="AU107" s="240" t="s">
        <v>79</v>
      </c>
      <c r="AV107" s="230" t="s">
        <v>10</v>
      </c>
      <c r="AW107" s="230" t="s">
        <v>34</v>
      </c>
      <c r="AX107" s="230" t="s">
        <v>70</v>
      </c>
      <c r="AY107" s="240" t="s">
        <v>122</v>
      </c>
    </row>
    <row collapsed="false" customFormat="true" customHeight="false" hidden="false" ht="12.85" outlineLevel="0" r="108" s="217">
      <c r="B108" s="218"/>
      <c r="C108" s="219"/>
      <c r="D108" s="220" t="s">
        <v>131</v>
      </c>
      <c r="E108" s="221"/>
      <c r="F108" s="222" t="s">
        <v>167</v>
      </c>
      <c r="G108" s="219"/>
      <c r="H108" s="223" t="n">
        <v>564</v>
      </c>
      <c r="I108" s="224"/>
      <c r="J108" s="219"/>
      <c r="K108" s="219"/>
      <c r="L108" s="225"/>
      <c r="M108" s="226"/>
      <c r="N108" s="227"/>
      <c r="O108" s="227"/>
      <c r="P108" s="227"/>
      <c r="Q108" s="227"/>
      <c r="R108" s="227"/>
      <c r="S108" s="227"/>
      <c r="T108" s="228"/>
      <c r="AT108" s="229" t="s">
        <v>131</v>
      </c>
      <c r="AU108" s="229" t="s">
        <v>79</v>
      </c>
      <c r="AV108" s="217" t="s">
        <v>79</v>
      </c>
      <c r="AW108" s="217" t="s">
        <v>34</v>
      </c>
      <c r="AX108" s="217" t="s">
        <v>70</v>
      </c>
      <c r="AY108" s="229" t="s">
        <v>122</v>
      </c>
    </row>
    <row collapsed="false" customFormat="true" customHeight="false" hidden="false" ht="12.85" outlineLevel="0" r="109" s="217">
      <c r="B109" s="218"/>
      <c r="C109" s="219"/>
      <c r="D109" s="220" t="s">
        <v>131</v>
      </c>
      <c r="E109" s="221"/>
      <c r="F109" s="222" t="s">
        <v>168</v>
      </c>
      <c r="G109" s="219"/>
      <c r="H109" s="223" t="n">
        <v>20</v>
      </c>
      <c r="I109" s="224"/>
      <c r="J109" s="219"/>
      <c r="K109" s="219"/>
      <c r="L109" s="225"/>
      <c r="M109" s="226"/>
      <c r="N109" s="227"/>
      <c r="O109" s="227"/>
      <c r="P109" s="227"/>
      <c r="Q109" s="227"/>
      <c r="R109" s="227"/>
      <c r="S109" s="227"/>
      <c r="T109" s="228"/>
      <c r="AT109" s="229" t="s">
        <v>131</v>
      </c>
      <c r="AU109" s="229" t="s">
        <v>79</v>
      </c>
      <c r="AV109" s="217" t="s">
        <v>79</v>
      </c>
      <c r="AW109" s="217" t="s">
        <v>34</v>
      </c>
      <c r="AX109" s="217" t="s">
        <v>70</v>
      </c>
      <c r="AY109" s="229" t="s">
        <v>122</v>
      </c>
    </row>
    <row collapsed="false" customFormat="true" customHeight="false" hidden="false" ht="12.85" outlineLevel="0" r="110" s="241">
      <c r="B110" s="242"/>
      <c r="C110" s="243"/>
      <c r="D110" s="220" t="s">
        <v>131</v>
      </c>
      <c r="E110" s="244"/>
      <c r="F110" s="245" t="s">
        <v>150</v>
      </c>
      <c r="G110" s="243"/>
      <c r="H110" s="246" t="n">
        <v>584</v>
      </c>
      <c r="I110" s="247"/>
      <c r="J110" s="243"/>
      <c r="K110" s="243"/>
      <c r="L110" s="248"/>
      <c r="M110" s="249"/>
      <c r="N110" s="250"/>
      <c r="O110" s="250"/>
      <c r="P110" s="250"/>
      <c r="Q110" s="250"/>
      <c r="R110" s="250"/>
      <c r="S110" s="250"/>
      <c r="T110" s="251"/>
      <c r="AT110" s="252" t="s">
        <v>131</v>
      </c>
      <c r="AU110" s="252" t="s">
        <v>79</v>
      </c>
      <c r="AV110" s="241" t="s">
        <v>129</v>
      </c>
      <c r="AW110" s="241" t="s">
        <v>34</v>
      </c>
      <c r="AX110" s="241" t="s">
        <v>10</v>
      </c>
      <c r="AY110" s="252" t="s">
        <v>122</v>
      </c>
    </row>
    <row collapsed="false" customFormat="true" customHeight="true" hidden="false" ht="16.5" outlineLevel="0" r="111" s="30">
      <c r="B111" s="31"/>
      <c r="C111" s="206" t="s">
        <v>169</v>
      </c>
      <c r="D111" s="206" t="s">
        <v>124</v>
      </c>
      <c r="E111" s="207" t="s">
        <v>170</v>
      </c>
      <c r="F111" s="208" t="s">
        <v>171</v>
      </c>
      <c r="G111" s="209" t="s">
        <v>127</v>
      </c>
      <c r="H111" s="210" t="n">
        <v>584</v>
      </c>
      <c r="I111" s="211"/>
      <c r="J111" s="210" t="n">
        <f aca="false">ROUND(I111*H111,0)</f>
        <v>0</v>
      </c>
      <c r="K111" s="208" t="s">
        <v>128</v>
      </c>
      <c r="L111" s="57"/>
      <c r="M111" s="212"/>
      <c r="N111" s="213" t="s">
        <v>41</v>
      </c>
      <c r="O111" s="32"/>
      <c r="P111" s="214" t="n">
        <f aca="false">O111*H111</f>
        <v>0</v>
      </c>
      <c r="Q111" s="214" t="n">
        <v>0</v>
      </c>
      <c r="R111" s="214" t="n">
        <f aca="false">Q111*H111</f>
        <v>0</v>
      </c>
      <c r="S111" s="214" t="n">
        <v>0</v>
      </c>
      <c r="T111" s="215" t="n">
        <f aca="false">S111*H111</f>
        <v>0</v>
      </c>
      <c r="AR111" s="10" t="s">
        <v>129</v>
      </c>
      <c r="AT111" s="10" t="s">
        <v>124</v>
      </c>
      <c r="AU111" s="10" t="s">
        <v>79</v>
      </c>
      <c r="AY111" s="10" t="s">
        <v>122</v>
      </c>
      <c r="BE111" s="216" t="n">
        <f aca="false">IF(N111="základní",J111,0)</f>
        <v>0</v>
      </c>
      <c r="BF111" s="216" t="n">
        <f aca="false">IF(N111="snížená",J111,0)</f>
        <v>0</v>
      </c>
      <c r="BG111" s="216" t="n">
        <f aca="false">IF(N111="zákl. přenesená",J111,0)</f>
        <v>0</v>
      </c>
      <c r="BH111" s="216" t="n">
        <f aca="false">IF(N111="sníž. přenesená",J111,0)</f>
        <v>0</v>
      </c>
      <c r="BI111" s="216" t="n">
        <f aca="false">IF(N111="nulová",J111,0)</f>
        <v>0</v>
      </c>
      <c r="BJ111" s="10" t="s">
        <v>10</v>
      </c>
      <c r="BK111" s="216" t="n">
        <f aca="false">ROUND(I111*H111,0)</f>
        <v>0</v>
      </c>
      <c r="BL111" s="10" t="s">
        <v>129</v>
      </c>
      <c r="BM111" s="10" t="s">
        <v>172</v>
      </c>
    </row>
    <row collapsed="false" customFormat="true" customHeight="true" hidden="false" ht="16.5" outlineLevel="0" r="112" s="30">
      <c r="B112" s="31"/>
      <c r="C112" s="206" t="s">
        <v>173</v>
      </c>
      <c r="D112" s="206" t="s">
        <v>124</v>
      </c>
      <c r="E112" s="207" t="s">
        <v>174</v>
      </c>
      <c r="F112" s="208" t="s">
        <v>175</v>
      </c>
      <c r="G112" s="209" t="s">
        <v>140</v>
      </c>
      <c r="H112" s="210" t="n">
        <v>292</v>
      </c>
      <c r="I112" s="211"/>
      <c r="J112" s="210" t="n">
        <f aca="false">ROUND(I112*H112,0)</f>
        <v>0</v>
      </c>
      <c r="K112" s="208" t="s">
        <v>128</v>
      </c>
      <c r="L112" s="57"/>
      <c r="M112" s="212"/>
      <c r="N112" s="213" t="s">
        <v>41</v>
      </c>
      <c r="O112" s="32"/>
      <c r="P112" s="214" t="n">
        <f aca="false">O112*H112</f>
        <v>0</v>
      </c>
      <c r="Q112" s="214" t="n">
        <v>0</v>
      </c>
      <c r="R112" s="214" t="n">
        <f aca="false">Q112*H112</f>
        <v>0</v>
      </c>
      <c r="S112" s="214" t="n">
        <v>0</v>
      </c>
      <c r="T112" s="215" t="n">
        <f aca="false">S112*H112</f>
        <v>0</v>
      </c>
      <c r="AR112" s="10" t="s">
        <v>129</v>
      </c>
      <c r="AT112" s="10" t="s">
        <v>124</v>
      </c>
      <c r="AU112" s="10" t="s">
        <v>79</v>
      </c>
      <c r="AY112" s="10" t="s">
        <v>122</v>
      </c>
      <c r="BE112" s="216" t="n">
        <f aca="false">IF(N112="základní",J112,0)</f>
        <v>0</v>
      </c>
      <c r="BF112" s="216" t="n">
        <f aca="false">IF(N112="snížená",J112,0)</f>
        <v>0</v>
      </c>
      <c r="BG112" s="216" t="n">
        <f aca="false">IF(N112="zákl. přenesená",J112,0)</f>
        <v>0</v>
      </c>
      <c r="BH112" s="216" t="n">
        <f aca="false">IF(N112="sníž. přenesená",J112,0)</f>
        <v>0</v>
      </c>
      <c r="BI112" s="216" t="n">
        <f aca="false">IF(N112="nulová",J112,0)</f>
        <v>0</v>
      </c>
      <c r="BJ112" s="10" t="s">
        <v>10</v>
      </c>
      <c r="BK112" s="216" t="n">
        <f aca="false">ROUND(I112*H112,0)</f>
        <v>0</v>
      </c>
      <c r="BL112" s="10" t="s">
        <v>129</v>
      </c>
      <c r="BM112" s="10" t="s">
        <v>176</v>
      </c>
    </row>
    <row collapsed="false" customFormat="true" customHeight="false" hidden="false" ht="12.85" outlineLevel="0" r="113" s="230">
      <c r="B113" s="231"/>
      <c r="C113" s="232"/>
      <c r="D113" s="220" t="s">
        <v>131</v>
      </c>
      <c r="E113" s="233"/>
      <c r="F113" s="234" t="s">
        <v>147</v>
      </c>
      <c r="G113" s="232"/>
      <c r="H113" s="233"/>
      <c r="I113" s="235"/>
      <c r="J113" s="232"/>
      <c r="K113" s="232"/>
      <c r="L113" s="236"/>
      <c r="M113" s="237"/>
      <c r="N113" s="238"/>
      <c r="O113" s="238"/>
      <c r="P113" s="238"/>
      <c r="Q113" s="238"/>
      <c r="R113" s="238"/>
      <c r="S113" s="238"/>
      <c r="T113" s="239"/>
      <c r="AT113" s="240" t="s">
        <v>131</v>
      </c>
      <c r="AU113" s="240" t="s">
        <v>79</v>
      </c>
      <c r="AV113" s="230" t="s">
        <v>10</v>
      </c>
      <c r="AW113" s="230" t="s">
        <v>34</v>
      </c>
      <c r="AX113" s="230" t="s">
        <v>70</v>
      </c>
      <c r="AY113" s="240" t="s">
        <v>122</v>
      </c>
    </row>
    <row collapsed="false" customFormat="true" customHeight="false" hidden="false" ht="12.85" outlineLevel="0" r="114" s="217">
      <c r="B114" s="218"/>
      <c r="C114" s="219"/>
      <c r="D114" s="220" t="s">
        <v>131</v>
      </c>
      <c r="E114" s="221"/>
      <c r="F114" s="222" t="s">
        <v>177</v>
      </c>
      <c r="G114" s="219"/>
      <c r="H114" s="223" t="n">
        <v>282</v>
      </c>
      <c r="I114" s="224"/>
      <c r="J114" s="219"/>
      <c r="K114" s="219"/>
      <c r="L114" s="225"/>
      <c r="M114" s="226"/>
      <c r="N114" s="227"/>
      <c r="O114" s="227"/>
      <c r="P114" s="227"/>
      <c r="Q114" s="227"/>
      <c r="R114" s="227"/>
      <c r="S114" s="227"/>
      <c r="T114" s="228"/>
      <c r="AT114" s="229" t="s">
        <v>131</v>
      </c>
      <c r="AU114" s="229" t="s">
        <v>79</v>
      </c>
      <c r="AV114" s="217" t="s">
        <v>79</v>
      </c>
      <c r="AW114" s="217" t="s">
        <v>34</v>
      </c>
      <c r="AX114" s="217" t="s">
        <v>70</v>
      </c>
      <c r="AY114" s="229" t="s">
        <v>122</v>
      </c>
    </row>
    <row collapsed="false" customFormat="true" customHeight="false" hidden="false" ht="12.85" outlineLevel="0" r="115" s="217">
      <c r="B115" s="218"/>
      <c r="C115" s="219"/>
      <c r="D115" s="220" t="s">
        <v>131</v>
      </c>
      <c r="E115" s="221"/>
      <c r="F115" s="222" t="s">
        <v>178</v>
      </c>
      <c r="G115" s="219"/>
      <c r="H115" s="223" t="n">
        <v>10</v>
      </c>
      <c r="I115" s="224"/>
      <c r="J115" s="219"/>
      <c r="K115" s="219"/>
      <c r="L115" s="225"/>
      <c r="M115" s="226"/>
      <c r="N115" s="227"/>
      <c r="O115" s="227"/>
      <c r="P115" s="227"/>
      <c r="Q115" s="227"/>
      <c r="R115" s="227"/>
      <c r="S115" s="227"/>
      <c r="T115" s="228"/>
      <c r="AT115" s="229" t="s">
        <v>131</v>
      </c>
      <c r="AU115" s="229" t="s">
        <v>79</v>
      </c>
      <c r="AV115" s="217" t="s">
        <v>79</v>
      </c>
      <c r="AW115" s="217" t="s">
        <v>34</v>
      </c>
      <c r="AX115" s="217" t="s">
        <v>70</v>
      </c>
      <c r="AY115" s="229" t="s">
        <v>122</v>
      </c>
    </row>
    <row collapsed="false" customFormat="true" customHeight="false" hidden="false" ht="12.85" outlineLevel="0" r="116" s="241">
      <c r="B116" s="242"/>
      <c r="C116" s="243"/>
      <c r="D116" s="220" t="s">
        <v>131</v>
      </c>
      <c r="E116" s="244"/>
      <c r="F116" s="245" t="s">
        <v>150</v>
      </c>
      <c r="G116" s="243"/>
      <c r="H116" s="246" t="n">
        <v>292</v>
      </c>
      <c r="I116" s="247"/>
      <c r="J116" s="243"/>
      <c r="K116" s="243"/>
      <c r="L116" s="248"/>
      <c r="M116" s="249"/>
      <c r="N116" s="250"/>
      <c r="O116" s="250"/>
      <c r="P116" s="250"/>
      <c r="Q116" s="250"/>
      <c r="R116" s="250"/>
      <c r="S116" s="250"/>
      <c r="T116" s="251"/>
      <c r="AT116" s="252" t="s">
        <v>131</v>
      </c>
      <c r="AU116" s="252" t="s">
        <v>79</v>
      </c>
      <c r="AV116" s="241" t="s">
        <v>129</v>
      </c>
      <c r="AW116" s="241" t="s">
        <v>34</v>
      </c>
      <c r="AX116" s="241" t="s">
        <v>10</v>
      </c>
      <c r="AY116" s="252" t="s">
        <v>122</v>
      </c>
    </row>
    <row collapsed="false" customFormat="true" customHeight="true" hidden="false" ht="16.5" outlineLevel="0" r="117" s="30">
      <c r="B117" s="31"/>
      <c r="C117" s="206" t="s">
        <v>179</v>
      </c>
      <c r="D117" s="206" t="s">
        <v>124</v>
      </c>
      <c r="E117" s="207" t="s">
        <v>180</v>
      </c>
      <c r="F117" s="208" t="s">
        <v>181</v>
      </c>
      <c r="G117" s="209" t="s">
        <v>140</v>
      </c>
      <c r="H117" s="210" t="n">
        <v>120.11</v>
      </c>
      <c r="I117" s="211"/>
      <c r="J117" s="210" t="n">
        <f aca="false">ROUND(I117*H117,0)</f>
        <v>0</v>
      </c>
      <c r="K117" s="208" t="s">
        <v>128</v>
      </c>
      <c r="L117" s="57"/>
      <c r="M117" s="212"/>
      <c r="N117" s="213" t="s">
        <v>41</v>
      </c>
      <c r="O117" s="32"/>
      <c r="P117" s="214" t="n">
        <f aca="false">O117*H117</f>
        <v>0</v>
      </c>
      <c r="Q117" s="214" t="n">
        <v>0</v>
      </c>
      <c r="R117" s="214" t="n">
        <f aca="false">Q117*H117</f>
        <v>0</v>
      </c>
      <c r="S117" s="214" t="n">
        <v>0</v>
      </c>
      <c r="T117" s="215" t="n">
        <f aca="false">S117*H117</f>
        <v>0</v>
      </c>
      <c r="AR117" s="10" t="s">
        <v>129</v>
      </c>
      <c r="AT117" s="10" t="s">
        <v>124</v>
      </c>
      <c r="AU117" s="10" t="s">
        <v>79</v>
      </c>
      <c r="AY117" s="10" t="s">
        <v>122</v>
      </c>
      <c r="BE117" s="216" t="n">
        <f aca="false">IF(N117="základní",J117,0)</f>
        <v>0</v>
      </c>
      <c r="BF117" s="216" t="n">
        <f aca="false">IF(N117="snížená",J117,0)</f>
        <v>0</v>
      </c>
      <c r="BG117" s="216" t="n">
        <f aca="false">IF(N117="zákl. přenesená",J117,0)</f>
        <v>0</v>
      </c>
      <c r="BH117" s="216" t="n">
        <f aca="false">IF(N117="sníž. přenesená",J117,0)</f>
        <v>0</v>
      </c>
      <c r="BI117" s="216" t="n">
        <f aca="false">IF(N117="nulová",J117,0)</f>
        <v>0</v>
      </c>
      <c r="BJ117" s="10" t="s">
        <v>10</v>
      </c>
      <c r="BK117" s="216" t="n">
        <f aca="false">ROUND(I117*H117,0)</f>
        <v>0</v>
      </c>
      <c r="BL117" s="10" t="s">
        <v>129</v>
      </c>
      <c r="BM117" s="10" t="s">
        <v>182</v>
      </c>
    </row>
    <row collapsed="false" customFormat="true" customHeight="false" hidden="false" ht="12.85" outlineLevel="0" r="118" s="217">
      <c r="B118" s="218"/>
      <c r="C118" s="219"/>
      <c r="D118" s="220" t="s">
        <v>131</v>
      </c>
      <c r="E118" s="221"/>
      <c r="F118" s="222" t="s">
        <v>183</v>
      </c>
      <c r="G118" s="219"/>
      <c r="H118" s="223" t="n">
        <v>80.21</v>
      </c>
      <c r="I118" s="224"/>
      <c r="J118" s="219"/>
      <c r="K118" s="219"/>
      <c r="L118" s="225"/>
      <c r="M118" s="226"/>
      <c r="N118" s="227"/>
      <c r="O118" s="227"/>
      <c r="P118" s="227"/>
      <c r="Q118" s="227"/>
      <c r="R118" s="227"/>
      <c r="S118" s="227"/>
      <c r="T118" s="228"/>
      <c r="AT118" s="229" t="s">
        <v>131</v>
      </c>
      <c r="AU118" s="229" t="s">
        <v>79</v>
      </c>
      <c r="AV118" s="217" t="s">
        <v>79</v>
      </c>
      <c r="AW118" s="217" t="s">
        <v>34</v>
      </c>
      <c r="AX118" s="217" t="s">
        <v>70</v>
      </c>
      <c r="AY118" s="229" t="s">
        <v>122</v>
      </c>
    </row>
    <row collapsed="false" customFormat="true" customHeight="false" hidden="false" ht="12.85" outlineLevel="0" r="119" s="217">
      <c r="B119" s="218"/>
      <c r="C119" s="219"/>
      <c r="D119" s="220" t="s">
        <v>131</v>
      </c>
      <c r="E119" s="221"/>
      <c r="F119" s="222" t="s">
        <v>184</v>
      </c>
      <c r="G119" s="219"/>
      <c r="H119" s="223" t="n">
        <v>39.9</v>
      </c>
      <c r="I119" s="224"/>
      <c r="J119" s="219"/>
      <c r="K119" s="219"/>
      <c r="L119" s="225"/>
      <c r="M119" s="226"/>
      <c r="N119" s="227"/>
      <c r="O119" s="227"/>
      <c r="P119" s="227"/>
      <c r="Q119" s="227"/>
      <c r="R119" s="227"/>
      <c r="S119" s="227"/>
      <c r="T119" s="228"/>
      <c r="AT119" s="229" t="s">
        <v>131</v>
      </c>
      <c r="AU119" s="229" t="s">
        <v>79</v>
      </c>
      <c r="AV119" s="217" t="s">
        <v>79</v>
      </c>
      <c r="AW119" s="217" t="s">
        <v>34</v>
      </c>
      <c r="AX119" s="217" t="s">
        <v>70</v>
      </c>
      <c r="AY119" s="229" t="s">
        <v>122</v>
      </c>
    </row>
    <row collapsed="false" customFormat="true" customHeight="false" hidden="false" ht="12.85" outlineLevel="0" r="120" s="241">
      <c r="B120" s="242"/>
      <c r="C120" s="243"/>
      <c r="D120" s="220" t="s">
        <v>131</v>
      </c>
      <c r="E120" s="244"/>
      <c r="F120" s="245" t="s">
        <v>150</v>
      </c>
      <c r="G120" s="243"/>
      <c r="H120" s="246" t="n">
        <v>120.11</v>
      </c>
      <c r="I120" s="247"/>
      <c r="J120" s="243"/>
      <c r="K120" s="243"/>
      <c r="L120" s="248"/>
      <c r="M120" s="249"/>
      <c r="N120" s="250"/>
      <c r="O120" s="250"/>
      <c r="P120" s="250"/>
      <c r="Q120" s="250"/>
      <c r="R120" s="250"/>
      <c r="S120" s="250"/>
      <c r="T120" s="251"/>
      <c r="AT120" s="252" t="s">
        <v>131</v>
      </c>
      <c r="AU120" s="252" t="s">
        <v>79</v>
      </c>
      <c r="AV120" s="241" t="s">
        <v>129</v>
      </c>
      <c r="AW120" s="241" t="s">
        <v>34</v>
      </c>
      <c r="AX120" s="241" t="s">
        <v>10</v>
      </c>
      <c r="AY120" s="252" t="s">
        <v>122</v>
      </c>
    </row>
    <row collapsed="false" customFormat="true" customHeight="true" hidden="false" ht="16.5" outlineLevel="0" r="121" s="30">
      <c r="B121" s="31"/>
      <c r="C121" s="206" t="s">
        <v>185</v>
      </c>
      <c r="D121" s="206" t="s">
        <v>124</v>
      </c>
      <c r="E121" s="207" t="s">
        <v>186</v>
      </c>
      <c r="F121" s="208" t="s">
        <v>187</v>
      </c>
      <c r="G121" s="209" t="s">
        <v>140</v>
      </c>
      <c r="H121" s="210" t="n">
        <v>120.11</v>
      </c>
      <c r="I121" s="211"/>
      <c r="J121" s="210" t="n">
        <f aca="false">ROUND(I121*H121,0)</f>
        <v>0</v>
      </c>
      <c r="K121" s="208" t="s">
        <v>128</v>
      </c>
      <c r="L121" s="57"/>
      <c r="M121" s="212"/>
      <c r="N121" s="213" t="s">
        <v>41</v>
      </c>
      <c r="O121" s="32"/>
      <c r="P121" s="214" t="n">
        <f aca="false">O121*H121</f>
        <v>0</v>
      </c>
      <c r="Q121" s="214" t="n">
        <v>0</v>
      </c>
      <c r="R121" s="214" t="n">
        <f aca="false">Q121*H121</f>
        <v>0</v>
      </c>
      <c r="S121" s="214" t="n">
        <v>0</v>
      </c>
      <c r="T121" s="215" t="n">
        <f aca="false">S121*H121</f>
        <v>0</v>
      </c>
      <c r="AR121" s="10" t="s">
        <v>129</v>
      </c>
      <c r="AT121" s="10" t="s">
        <v>124</v>
      </c>
      <c r="AU121" s="10" t="s">
        <v>79</v>
      </c>
      <c r="AY121" s="10" t="s">
        <v>122</v>
      </c>
      <c r="BE121" s="216" t="n">
        <f aca="false">IF(N121="základní",J121,0)</f>
        <v>0</v>
      </c>
      <c r="BF121" s="216" t="n">
        <f aca="false">IF(N121="snížená",J121,0)</f>
        <v>0</v>
      </c>
      <c r="BG121" s="216" t="n">
        <f aca="false">IF(N121="zákl. přenesená",J121,0)</f>
        <v>0</v>
      </c>
      <c r="BH121" s="216" t="n">
        <f aca="false">IF(N121="sníž. přenesená",J121,0)</f>
        <v>0</v>
      </c>
      <c r="BI121" s="216" t="n">
        <f aca="false">IF(N121="nulová",J121,0)</f>
        <v>0</v>
      </c>
      <c r="BJ121" s="10" t="s">
        <v>10</v>
      </c>
      <c r="BK121" s="216" t="n">
        <f aca="false">ROUND(I121*H121,0)</f>
        <v>0</v>
      </c>
      <c r="BL121" s="10" t="s">
        <v>129</v>
      </c>
      <c r="BM121" s="10" t="s">
        <v>188</v>
      </c>
    </row>
    <row collapsed="false" customFormat="true" customHeight="true" hidden="false" ht="16.5" outlineLevel="0" r="122" s="30">
      <c r="B122" s="31"/>
      <c r="C122" s="206" t="s">
        <v>189</v>
      </c>
      <c r="D122" s="206" t="s">
        <v>124</v>
      </c>
      <c r="E122" s="207" t="s">
        <v>190</v>
      </c>
      <c r="F122" s="208" t="s">
        <v>191</v>
      </c>
      <c r="G122" s="209" t="s">
        <v>192</v>
      </c>
      <c r="H122" s="210" t="n">
        <v>216.2</v>
      </c>
      <c r="I122" s="211"/>
      <c r="J122" s="210" t="n">
        <f aca="false">ROUND(I122*H122,0)</f>
        <v>0</v>
      </c>
      <c r="K122" s="208" t="s">
        <v>128</v>
      </c>
      <c r="L122" s="57"/>
      <c r="M122" s="212"/>
      <c r="N122" s="213" t="s">
        <v>41</v>
      </c>
      <c r="O122" s="32"/>
      <c r="P122" s="214" t="n">
        <f aca="false">O122*H122</f>
        <v>0</v>
      </c>
      <c r="Q122" s="214" t="n">
        <v>0</v>
      </c>
      <c r="R122" s="214" t="n">
        <f aca="false">Q122*H122</f>
        <v>0</v>
      </c>
      <c r="S122" s="214" t="n">
        <v>0</v>
      </c>
      <c r="T122" s="215" t="n">
        <f aca="false">S122*H122</f>
        <v>0</v>
      </c>
      <c r="AR122" s="10" t="s">
        <v>129</v>
      </c>
      <c r="AT122" s="10" t="s">
        <v>124</v>
      </c>
      <c r="AU122" s="10" t="s">
        <v>79</v>
      </c>
      <c r="AY122" s="10" t="s">
        <v>122</v>
      </c>
      <c r="BE122" s="216" t="n">
        <f aca="false">IF(N122="základní",J122,0)</f>
        <v>0</v>
      </c>
      <c r="BF122" s="216" t="n">
        <f aca="false">IF(N122="snížená",J122,0)</f>
        <v>0</v>
      </c>
      <c r="BG122" s="216" t="n">
        <f aca="false">IF(N122="zákl. přenesená",J122,0)</f>
        <v>0</v>
      </c>
      <c r="BH122" s="216" t="n">
        <f aca="false">IF(N122="sníž. přenesená",J122,0)</f>
        <v>0</v>
      </c>
      <c r="BI122" s="216" t="n">
        <f aca="false">IF(N122="nulová",J122,0)</f>
        <v>0</v>
      </c>
      <c r="BJ122" s="10" t="s">
        <v>10</v>
      </c>
      <c r="BK122" s="216" t="n">
        <f aca="false">ROUND(I122*H122,0)</f>
        <v>0</v>
      </c>
      <c r="BL122" s="10" t="s">
        <v>129</v>
      </c>
      <c r="BM122" s="10" t="s">
        <v>193</v>
      </c>
    </row>
    <row collapsed="false" customFormat="true" customHeight="false" hidden="false" ht="12.85" outlineLevel="0" r="123" s="217">
      <c r="B123" s="218"/>
      <c r="C123" s="219"/>
      <c r="D123" s="220" t="s">
        <v>131</v>
      </c>
      <c r="E123" s="221"/>
      <c r="F123" s="222" t="s">
        <v>194</v>
      </c>
      <c r="G123" s="219"/>
      <c r="H123" s="223" t="n">
        <v>216.2</v>
      </c>
      <c r="I123" s="224"/>
      <c r="J123" s="219"/>
      <c r="K123" s="219"/>
      <c r="L123" s="225"/>
      <c r="M123" s="226"/>
      <c r="N123" s="227"/>
      <c r="O123" s="227"/>
      <c r="P123" s="227"/>
      <c r="Q123" s="227"/>
      <c r="R123" s="227"/>
      <c r="S123" s="227"/>
      <c r="T123" s="228"/>
      <c r="AT123" s="229" t="s">
        <v>131</v>
      </c>
      <c r="AU123" s="229" t="s">
        <v>79</v>
      </c>
      <c r="AV123" s="217" t="s">
        <v>79</v>
      </c>
      <c r="AW123" s="217" t="s">
        <v>34</v>
      </c>
      <c r="AX123" s="217" t="s">
        <v>10</v>
      </c>
      <c r="AY123" s="229" t="s">
        <v>122</v>
      </c>
    </row>
    <row collapsed="false" customFormat="true" customHeight="true" hidden="false" ht="25.5" outlineLevel="0" r="124" s="30">
      <c r="B124" s="31"/>
      <c r="C124" s="206" t="s">
        <v>195</v>
      </c>
      <c r="D124" s="206" t="s">
        <v>124</v>
      </c>
      <c r="E124" s="207" t="s">
        <v>196</v>
      </c>
      <c r="F124" s="208" t="s">
        <v>197</v>
      </c>
      <c r="G124" s="209" t="s">
        <v>140</v>
      </c>
      <c r="H124" s="210" t="n">
        <v>171.89</v>
      </c>
      <c r="I124" s="211"/>
      <c r="J124" s="210" t="n">
        <f aca="false">ROUND(I124*H124,0)</f>
        <v>0</v>
      </c>
      <c r="K124" s="208" t="s">
        <v>128</v>
      </c>
      <c r="L124" s="57"/>
      <c r="M124" s="212"/>
      <c r="N124" s="213" t="s">
        <v>41</v>
      </c>
      <c r="O124" s="32"/>
      <c r="P124" s="214" t="n">
        <f aca="false">O124*H124</f>
        <v>0</v>
      </c>
      <c r="Q124" s="214" t="n">
        <v>0</v>
      </c>
      <c r="R124" s="214" t="n">
        <f aca="false">Q124*H124</f>
        <v>0</v>
      </c>
      <c r="S124" s="214" t="n">
        <v>0</v>
      </c>
      <c r="T124" s="215" t="n">
        <f aca="false">S124*H124</f>
        <v>0</v>
      </c>
      <c r="AR124" s="10" t="s">
        <v>129</v>
      </c>
      <c r="AT124" s="10" t="s">
        <v>124</v>
      </c>
      <c r="AU124" s="10" t="s">
        <v>79</v>
      </c>
      <c r="AY124" s="10" t="s">
        <v>122</v>
      </c>
      <c r="BE124" s="216" t="n">
        <f aca="false">IF(N124="základní",J124,0)</f>
        <v>0</v>
      </c>
      <c r="BF124" s="216" t="n">
        <f aca="false">IF(N124="snížená",J124,0)</f>
        <v>0</v>
      </c>
      <c r="BG124" s="216" t="n">
        <f aca="false">IF(N124="zákl. přenesená",J124,0)</f>
        <v>0</v>
      </c>
      <c r="BH124" s="216" t="n">
        <f aca="false">IF(N124="sníž. přenesená",J124,0)</f>
        <v>0</v>
      </c>
      <c r="BI124" s="216" t="n">
        <f aca="false">IF(N124="nulová",J124,0)</f>
        <v>0</v>
      </c>
      <c r="BJ124" s="10" t="s">
        <v>10</v>
      </c>
      <c r="BK124" s="216" t="n">
        <f aca="false">ROUND(I124*H124,0)</f>
        <v>0</v>
      </c>
      <c r="BL124" s="10" t="s">
        <v>129</v>
      </c>
      <c r="BM124" s="10" t="s">
        <v>198</v>
      </c>
    </row>
    <row collapsed="false" customFormat="true" customHeight="false" hidden="false" ht="12.85" outlineLevel="0" r="125" s="217">
      <c r="B125" s="218"/>
      <c r="C125" s="219"/>
      <c r="D125" s="220" t="s">
        <v>131</v>
      </c>
      <c r="E125" s="221"/>
      <c r="F125" s="222" t="s">
        <v>199</v>
      </c>
      <c r="G125" s="219"/>
      <c r="H125" s="223" t="n">
        <v>171.89</v>
      </c>
      <c r="I125" s="224"/>
      <c r="J125" s="219"/>
      <c r="K125" s="219"/>
      <c r="L125" s="225"/>
      <c r="M125" s="226"/>
      <c r="N125" s="227"/>
      <c r="O125" s="227"/>
      <c r="P125" s="227"/>
      <c r="Q125" s="227"/>
      <c r="R125" s="227"/>
      <c r="S125" s="227"/>
      <c r="T125" s="228"/>
      <c r="AT125" s="229" t="s">
        <v>131</v>
      </c>
      <c r="AU125" s="229" t="s">
        <v>79</v>
      </c>
      <c r="AV125" s="217" t="s">
        <v>79</v>
      </c>
      <c r="AW125" s="217" t="s">
        <v>34</v>
      </c>
      <c r="AX125" s="217" t="s">
        <v>10</v>
      </c>
      <c r="AY125" s="229" t="s">
        <v>122</v>
      </c>
    </row>
    <row collapsed="false" customFormat="true" customHeight="true" hidden="false" ht="16.5" outlineLevel="0" r="126" s="30">
      <c r="B126" s="31"/>
      <c r="C126" s="206" t="s">
        <v>11</v>
      </c>
      <c r="D126" s="206" t="s">
        <v>124</v>
      </c>
      <c r="E126" s="207" t="s">
        <v>200</v>
      </c>
      <c r="F126" s="208" t="s">
        <v>201</v>
      </c>
      <c r="G126" s="209" t="s">
        <v>140</v>
      </c>
      <c r="H126" s="210" t="n">
        <v>58.06</v>
      </c>
      <c r="I126" s="211"/>
      <c r="J126" s="210" t="n">
        <f aca="false">ROUND(I126*H126,0)</f>
        <v>0</v>
      </c>
      <c r="K126" s="208" t="s">
        <v>128</v>
      </c>
      <c r="L126" s="57"/>
      <c r="M126" s="212"/>
      <c r="N126" s="213" t="s">
        <v>41</v>
      </c>
      <c r="O126" s="32"/>
      <c r="P126" s="214" t="n">
        <f aca="false">O126*H126</f>
        <v>0</v>
      </c>
      <c r="Q126" s="214" t="n">
        <v>0</v>
      </c>
      <c r="R126" s="214" t="n">
        <f aca="false">Q126*H126</f>
        <v>0</v>
      </c>
      <c r="S126" s="214" t="n">
        <v>0</v>
      </c>
      <c r="T126" s="215" t="n">
        <f aca="false">S126*H126</f>
        <v>0</v>
      </c>
      <c r="AR126" s="10" t="s">
        <v>129</v>
      </c>
      <c r="AT126" s="10" t="s">
        <v>124</v>
      </c>
      <c r="AU126" s="10" t="s">
        <v>79</v>
      </c>
      <c r="AY126" s="10" t="s">
        <v>122</v>
      </c>
      <c r="BE126" s="216" t="n">
        <f aca="false">IF(N126="základní",J126,0)</f>
        <v>0</v>
      </c>
      <c r="BF126" s="216" t="n">
        <f aca="false">IF(N126="snížená",J126,0)</f>
        <v>0</v>
      </c>
      <c r="BG126" s="216" t="n">
        <f aca="false">IF(N126="zákl. přenesená",J126,0)</f>
        <v>0</v>
      </c>
      <c r="BH126" s="216" t="n">
        <f aca="false">IF(N126="sníž. přenesená",J126,0)</f>
        <v>0</v>
      </c>
      <c r="BI126" s="216" t="n">
        <f aca="false">IF(N126="nulová",J126,0)</f>
        <v>0</v>
      </c>
      <c r="BJ126" s="10" t="s">
        <v>10</v>
      </c>
      <c r="BK126" s="216" t="n">
        <f aca="false">ROUND(I126*H126,0)</f>
        <v>0</v>
      </c>
      <c r="BL126" s="10" t="s">
        <v>129</v>
      </c>
      <c r="BM126" s="10" t="s">
        <v>202</v>
      </c>
    </row>
    <row collapsed="false" customFormat="true" customHeight="false" hidden="false" ht="12.85" outlineLevel="0" r="127" s="217">
      <c r="B127" s="218"/>
      <c r="C127" s="219"/>
      <c r="D127" s="220" t="s">
        <v>131</v>
      </c>
      <c r="E127" s="221"/>
      <c r="F127" s="222" t="s">
        <v>203</v>
      </c>
      <c r="G127" s="219"/>
      <c r="H127" s="223" t="n">
        <v>58.06</v>
      </c>
      <c r="I127" s="224"/>
      <c r="J127" s="219"/>
      <c r="K127" s="219"/>
      <c r="L127" s="225"/>
      <c r="M127" s="226"/>
      <c r="N127" s="227"/>
      <c r="O127" s="227"/>
      <c r="P127" s="227"/>
      <c r="Q127" s="227"/>
      <c r="R127" s="227"/>
      <c r="S127" s="227"/>
      <c r="T127" s="228"/>
      <c r="AT127" s="229" t="s">
        <v>131</v>
      </c>
      <c r="AU127" s="229" t="s">
        <v>79</v>
      </c>
      <c r="AV127" s="217" t="s">
        <v>79</v>
      </c>
      <c r="AW127" s="217" t="s">
        <v>34</v>
      </c>
      <c r="AX127" s="217" t="s">
        <v>10</v>
      </c>
      <c r="AY127" s="229" t="s">
        <v>122</v>
      </c>
    </row>
    <row collapsed="false" customFormat="true" customHeight="true" hidden="false" ht="16.5" outlineLevel="0" r="128" s="30">
      <c r="B128" s="31"/>
      <c r="C128" s="253" t="s">
        <v>204</v>
      </c>
      <c r="D128" s="253" t="s">
        <v>205</v>
      </c>
      <c r="E128" s="254" t="s">
        <v>206</v>
      </c>
      <c r="F128" s="255" t="s">
        <v>207</v>
      </c>
      <c r="G128" s="256" t="s">
        <v>192</v>
      </c>
      <c r="H128" s="257" t="n">
        <v>104.51</v>
      </c>
      <c r="I128" s="258"/>
      <c r="J128" s="257" t="n">
        <f aca="false">ROUND(I128*H128,0)</f>
        <v>0</v>
      </c>
      <c r="K128" s="255" t="s">
        <v>128</v>
      </c>
      <c r="L128" s="259"/>
      <c r="M128" s="260"/>
      <c r="N128" s="261" t="s">
        <v>41</v>
      </c>
      <c r="O128" s="32"/>
      <c r="P128" s="214" t="n">
        <f aca="false">O128*H128</f>
        <v>0</v>
      </c>
      <c r="Q128" s="214" t="n">
        <v>0</v>
      </c>
      <c r="R128" s="214" t="n">
        <f aca="false">Q128*H128</f>
        <v>0</v>
      </c>
      <c r="S128" s="214" t="n">
        <v>0</v>
      </c>
      <c r="T128" s="215" t="n">
        <f aca="false">S128*H128</f>
        <v>0</v>
      </c>
      <c r="AR128" s="10" t="s">
        <v>163</v>
      </c>
      <c r="AT128" s="10" t="s">
        <v>205</v>
      </c>
      <c r="AU128" s="10" t="s">
        <v>79</v>
      </c>
      <c r="AY128" s="10" t="s">
        <v>122</v>
      </c>
      <c r="BE128" s="216" t="n">
        <f aca="false">IF(N128="základní",J128,0)</f>
        <v>0</v>
      </c>
      <c r="BF128" s="216" t="n">
        <f aca="false">IF(N128="snížená",J128,0)</f>
        <v>0</v>
      </c>
      <c r="BG128" s="216" t="n">
        <f aca="false">IF(N128="zákl. přenesená",J128,0)</f>
        <v>0</v>
      </c>
      <c r="BH128" s="216" t="n">
        <f aca="false">IF(N128="sníž. přenesená",J128,0)</f>
        <v>0</v>
      </c>
      <c r="BI128" s="216" t="n">
        <f aca="false">IF(N128="nulová",J128,0)</f>
        <v>0</v>
      </c>
      <c r="BJ128" s="10" t="s">
        <v>10</v>
      </c>
      <c r="BK128" s="216" t="n">
        <f aca="false">ROUND(I128*H128,0)</f>
        <v>0</v>
      </c>
      <c r="BL128" s="10" t="s">
        <v>129</v>
      </c>
      <c r="BM128" s="10" t="s">
        <v>208</v>
      </c>
    </row>
    <row collapsed="false" customFormat="true" customHeight="false" hidden="false" ht="12.85" outlineLevel="0" r="129" s="217">
      <c r="B129" s="218"/>
      <c r="C129" s="219"/>
      <c r="D129" s="220" t="s">
        <v>131</v>
      </c>
      <c r="E129" s="221"/>
      <c r="F129" s="222" t="s">
        <v>209</v>
      </c>
      <c r="G129" s="219"/>
      <c r="H129" s="223" t="n">
        <v>104.51</v>
      </c>
      <c r="I129" s="224"/>
      <c r="J129" s="219"/>
      <c r="K129" s="219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131</v>
      </c>
      <c r="AU129" s="229" t="s">
        <v>79</v>
      </c>
      <c r="AV129" s="217" t="s">
        <v>79</v>
      </c>
      <c r="AW129" s="217" t="s">
        <v>34</v>
      </c>
      <c r="AX129" s="217" t="s">
        <v>10</v>
      </c>
      <c r="AY129" s="229" t="s">
        <v>122</v>
      </c>
    </row>
    <row collapsed="false" customFormat="true" customHeight="true" hidden="false" ht="29.9" outlineLevel="0" r="130" s="189">
      <c r="B130" s="190"/>
      <c r="C130" s="191"/>
      <c r="D130" s="192" t="s">
        <v>69</v>
      </c>
      <c r="E130" s="204" t="s">
        <v>129</v>
      </c>
      <c r="F130" s="204" t="s">
        <v>210</v>
      </c>
      <c r="G130" s="191"/>
      <c r="H130" s="191"/>
      <c r="I130" s="194"/>
      <c r="J130" s="205" t="n">
        <f aca="false">BK130</f>
        <v>0</v>
      </c>
      <c r="K130" s="191"/>
      <c r="L130" s="196"/>
      <c r="M130" s="197"/>
      <c r="N130" s="198"/>
      <c r="O130" s="198"/>
      <c r="P130" s="199" t="n">
        <f aca="false">SUM(P131:P135)</f>
        <v>0</v>
      </c>
      <c r="Q130" s="198"/>
      <c r="R130" s="199" t="n">
        <f aca="false">SUM(R131:R135)</f>
        <v>0</v>
      </c>
      <c r="S130" s="198"/>
      <c r="T130" s="200" t="n">
        <f aca="false">SUM(T131:T135)</f>
        <v>0</v>
      </c>
      <c r="AR130" s="201" t="s">
        <v>10</v>
      </c>
      <c r="AT130" s="202" t="s">
        <v>69</v>
      </c>
      <c r="AU130" s="202" t="s">
        <v>10</v>
      </c>
      <c r="AY130" s="201" t="s">
        <v>122</v>
      </c>
      <c r="BK130" s="203" t="n">
        <f aca="false">SUM(BK131:BK135)</f>
        <v>0</v>
      </c>
    </row>
    <row collapsed="false" customFormat="true" customHeight="true" hidden="false" ht="16.5" outlineLevel="0" r="131" s="30">
      <c r="B131" s="31"/>
      <c r="C131" s="206" t="s">
        <v>211</v>
      </c>
      <c r="D131" s="206" t="s">
        <v>124</v>
      </c>
      <c r="E131" s="207" t="s">
        <v>212</v>
      </c>
      <c r="F131" s="208" t="s">
        <v>213</v>
      </c>
      <c r="G131" s="209" t="s">
        <v>140</v>
      </c>
      <c r="H131" s="210" t="n">
        <v>13.02</v>
      </c>
      <c r="I131" s="211"/>
      <c r="J131" s="210" t="n">
        <f aca="false">ROUND(I131*H131,0)</f>
        <v>0</v>
      </c>
      <c r="K131" s="208" t="s">
        <v>128</v>
      </c>
      <c r="L131" s="57"/>
      <c r="M131" s="212"/>
      <c r="N131" s="213" t="s">
        <v>41</v>
      </c>
      <c r="O131" s="32"/>
      <c r="P131" s="214" t="n">
        <f aca="false">O131*H131</f>
        <v>0</v>
      </c>
      <c r="Q131" s="214" t="n">
        <v>0</v>
      </c>
      <c r="R131" s="214" t="n">
        <f aca="false">Q131*H131</f>
        <v>0</v>
      </c>
      <c r="S131" s="214" t="n">
        <v>0</v>
      </c>
      <c r="T131" s="215" t="n">
        <f aca="false">S131*H131</f>
        <v>0</v>
      </c>
      <c r="AR131" s="10" t="s">
        <v>129</v>
      </c>
      <c r="AT131" s="10" t="s">
        <v>124</v>
      </c>
      <c r="AU131" s="10" t="s">
        <v>79</v>
      </c>
      <c r="AY131" s="10" t="s">
        <v>122</v>
      </c>
      <c r="BE131" s="216" t="n">
        <f aca="false">IF(N131="základní",J131,0)</f>
        <v>0</v>
      </c>
      <c r="BF131" s="216" t="n">
        <f aca="false">IF(N131="snížená",J131,0)</f>
        <v>0</v>
      </c>
      <c r="BG131" s="216" t="n">
        <f aca="false">IF(N131="zákl. přenesená",J131,0)</f>
        <v>0</v>
      </c>
      <c r="BH131" s="216" t="n">
        <f aca="false">IF(N131="sníž. přenesená",J131,0)</f>
        <v>0</v>
      </c>
      <c r="BI131" s="216" t="n">
        <f aca="false">IF(N131="nulová",J131,0)</f>
        <v>0</v>
      </c>
      <c r="BJ131" s="10" t="s">
        <v>10</v>
      </c>
      <c r="BK131" s="216" t="n">
        <f aca="false">ROUND(I131*H131,0)</f>
        <v>0</v>
      </c>
      <c r="BL131" s="10" t="s">
        <v>129</v>
      </c>
      <c r="BM131" s="10" t="s">
        <v>214</v>
      </c>
    </row>
    <row collapsed="false" customFormat="true" customHeight="false" hidden="false" ht="12.85" outlineLevel="0" r="132" s="230">
      <c r="B132" s="231"/>
      <c r="C132" s="232"/>
      <c r="D132" s="220" t="s">
        <v>131</v>
      </c>
      <c r="E132" s="233"/>
      <c r="F132" s="234" t="s">
        <v>215</v>
      </c>
      <c r="G132" s="232"/>
      <c r="H132" s="233"/>
      <c r="I132" s="235"/>
      <c r="J132" s="232"/>
      <c r="K132" s="232"/>
      <c r="L132" s="236"/>
      <c r="M132" s="237"/>
      <c r="N132" s="238"/>
      <c r="O132" s="238"/>
      <c r="P132" s="238"/>
      <c r="Q132" s="238"/>
      <c r="R132" s="238"/>
      <c r="S132" s="238"/>
      <c r="T132" s="239"/>
      <c r="AT132" s="240" t="s">
        <v>131</v>
      </c>
      <c r="AU132" s="240" t="s">
        <v>79</v>
      </c>
      <c r="AV132" s="230" t="s">
        <v>10</v>
      </c>
      <c r="AW132" s="230" t="s">
        <v>34</v>
      </c>
      <c r="AX132" s="230" t="s">
        <v>70</v>
      </c>
      <c r="AY132" s="240" t="s">
        <v>122</v>
      </c>
    </row>
    <row collapsed="false" customFormat="true" customHeight="false" hidden="false" ht="12.85" outlineLevel="0" r="133" s="217">
      <c r="B133" s="218"/>
      <c r="C133" s="219"/>
      <c r="D133" s="220" t="s">
        <v>131</v>
      </c>
      <c r="E133" s="221"/>
      <c r="F133" s="222" t="s">
        <v>216</v>
      </c>
      <c r="G133" s="219"/>
      <c r="H133" s="223" t="n">
        <v>12.3</v>
      </c>
      <c r="I133" s="224"/>
      <c r="J133" s="219"/>
      <c r="K133" s="219"/>
      <c r="L133" s="225"/>
      <c r="M133" s="226"/>
      <c r="N133" s="227"/>
      <c r="O133" s="227"/>
      <c r="P133" s="227"/>
      <c r="Q133" s="227"/>
      <c r="R133" s="227"/>
      <c r="S133" s="227"/>
      <c r="T133" s="228"/>
      <c r="AT133" s="229" t="s">
        <v>131</v>
      </c>
      <c r="AU133" s="229" t="s">
        <v>79</v>
      </c>
      <c r="AV133" s="217" t="s">
        <v>79</v>
      </c>
      <c r="AW133" s="217" t="s">
        <v>34</v>
      </c>
      <c r="AX133" s="217" t="s">
        <v>70</v>
      </c>
      <c r="AY133" s="229" t="s">
        <v>122</v>
      </c>
    </row>
    <row collapsed="false" customFormat="true" customHeight="false" hidden="false" ht="12.85" outlineLevel="0" r="134" s="217">
      <c r="B134" s="218"/>
      <c r="C134" s="219"/>
      <c r="D134" s="220" t="s">
        <v>131</v>
      </c>
      <c r="E134" s="221"/>
      <c r="F134" s="222" t="s">
        <v>217</v>
      </c>
      <c r="G134" s="219"/>
      <c r="H134" s="223" t="n">
        <v>0.72</v>
      </c>
      <c r="I134" s="224"/>
      <c r="J134" s="219"/>
      <c r="K134" s="219"/>
      <c r="L134" s="225"/>
      <c r="M134" s="226"/>
      <c r="N134" s="227"/>
      <c r="O134" s="227"/>
      <c r="P134" s="227"/>
      <c r="Q134" s="227"/>
      <c r="R134" s="227"/>
      <c r="S134" s="227"/>
      <c r="T134" s="228"/>
      <c r="AT134" s="229" t="s">
        <v>131</v>
      </c>
      <c r="AU134" s="229" t="s">
        <v>79</v>
      </c>
      <c r="AV134" s="217" t="s">
        <v>79</v>
      </c>
      <c r="AW134" s="217" t="s">
        <v>34</v>
      </c>
      <c r="AX134" s="217" t="s">
        <v>70</v>
      </c>
      <c r="AY134" s="229" t="s">
        <v>122</v>
      </c>
    </row>
    <row collapsed="false" customFormat="true" customHeight="false" hidden="false" ht="12.85" outlineLevel="0" r="135" s="241">
      <c r="B135" s="242"/>
      <c r="C135" s="243"/>
      <c r="D135" s="220" t="s">
        <v>131</v>
      </c>
      <c r="E135" s="244"/>
      <c r="F135" s="245" t="s">
        <v>150</v>
      </c>
      <c r="G135" s="243"/>
      <c r="H135" s="246" t="n">
        <v>13.02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AT135" s="252" t="s">
        <v>131</v>
      </c>
      <c r="AU135" s="252" t="s">
        <v>79</v>
      </c>
      <c r="AV135" s="241" t="s">
        <v>129</v>
      </c>
      <c r="AW135" s="241" t="s">
        <v>34</v>
      </c>
      <c r="AX135" s="241" t="s">
        <v>10</v>
      </c>
      <c r="AY135" s="252" t="s">
        <v>122</v>
      </c>
    </row>
    <row collapsed="false" customFormat="true" customHeight="true" hidden="false" ht="29.9" outlineLevel="0" r="136" s="189">
      <c r="B136" s="190"/>
      <c r="C136" s="191"/>
      <c r="D136" s="192" t="s">
        <v>69</v>
      </c>
      <c r="E136" s="204" t="s">
        <v>151</v>
      </c>
      <c r="F136" s="204" t="s">
        <v>218</v>
      </c>
      <c r="G136" s="191"/>
      <c r="H136" s="191"/>
      <c r="I136" s="194"/>
      <c r="J136" s="205" t="n">
        <f aca="false">BK136</f>
        <v>0</v>
      </c>
      <c r="K136" s="191"/>
      <c r="L136" s="196"/>
      <c r="M136" s="197"/>
      <c r="N136" s="198"/>
      <c r="O136" s="198"/>
      <c r="P136" s="199" t="n">
        <f aca="false">SUM(P137:P144)</f>
        <v>0</v>
      </c>
      <c r="Q136" s="198"/>
      <c r="R136" s="199" t="n">
        <f aca="false">SUM(R137:R144)</f>
        <v>0</v>
      </c>
      <c r="S136" s="198"/>
      <c r="T136" s="200" t="n">
        <f aca="false">SUM(T137:T144)</f>
        <v>0</v>
      </c>
      <c r="AR136" s="201" t="s">
        <v>10</v>
      </c>
      <c r="AT136" s="202" t="s">
        <v>69</v>
      </c>
      <c r="AU136" s="202" t="s">
        <v>10</v>
      </c>
      <c r="AY136" s="201" t="s">
        <v>122</v>
      </c>
      <c r="BK136" s="203" t="n">
        <f aca="false">SUM(BK137:BK144)</f>
        <v>0</v>
      </c>
    </row>
    <row collapsed="false" customFormat="true" customHeight="true" hidden="false" ht="16.5" outlineLevel="0" r="137" s="30">
      <c r="B137" s="31"/>
      <c r="C137" s="206" t="s">
        <v>219</v>
      </c>
      <c r="D137" s="206" t="s">
        <v>124</v>
      </c>
      <c r="E137" s="207" t="s">
        <v>220</v>
      </c>
      <c r="F137" s="208" t="s">
        <v>221</v>
      </c>
      <c r="G137" s="209" t="s">
        <v>127</v>
      </c>
      <c r="H137" s="210" t="n">
        <v>139.65</v>
      </c>
      <c r="I137" s="211"/>
      <c r="J137" s="210" t="n">
        <f aca="false">ROUND(I137*H137,0)</f>
        <v>0</v>
      </c>
      <c r="K137" s="208" t="s">
        <v>128</v>
      </c>
      <c r="L137" s="57"/>
      <c r="M137" s="212"/>
      <c r="N137" s="213" t="s">
        <v>41</v>
      </c>
      <c r="O137" s="32"/>
      <c r="P137" s="214" t="n">
        <f aca="false">O137*H137</f>
        <v>0</v>
      </c>
      <c r="Q137" s="214" t="n">
        <v>0</v>
      </c>
      <c r="R137" s="214" t="n">
        <f aca="false">Q137*H137</f>
        <v>0</v>
      </c>
      <c r="S137" s="214" t="n">
        <v>0</v>
      </c>
      <c r="T137" s="215" t="n">
        <f aca="false">S137*H137</f>
        <v>0</v>
      </c>
      <c r="AR137" s="10" t="s">
        <v>129</v>
      </c>
      <c r="AT137" s="10" t="s">
        <v>124</v>
      </c>
      <c r="AU137" s="10" t="s">
        <v>79</v>
      </c>
      <c r="AY137" s="10" t="s">
        <v>122</v>
      </c>
      <c r="BE137" s="216" t="n">
        <f aca="false">IF(N137="základní",J137,0)</f>
        <v>0</v>
      </c>
      <c r="BF137" s="216" t="n">
        <f aca="false">IF(N137="snížená",J137,0)</f>
        <v>0</v>
      </c>
      <c r="BG137" s="216" t="n">
        <f aca="false">IF(N137="zákl. přenesená",J137,0)</f>
        <v>0</v>
      </c>
      <c r="BH137" s="216" t="n">
        <f aca="false">IF(N137="sníž. přenesená",J137,0)</f>
        <v>0</v>
      </c>
      <c r="BI137" s="216" t="n">
        <f aca="false">IF(N137="nulová",J137,0)</f>
        <v>0</v>
      </c>
      <c r="BJ137" s="10" t="s">
        <v>10</v>
      </c>
      <c r="BK137" s="216" t="n">
        <f aca="false">ROUND(I137*H137,0)</f>
        <v>0</v>
      </c>
      <c r="BL137" s="10" t="s">
        <v>129</v>
      </c>
      <c r="BM137" s="10" t="s">
        <v>222</v>
      </c>
    </row>
    <row collapsed="false" customFormat="true" customHeight="false" hidden="false" ht="12.85" outlineLevel="0" r="138" s="217">
      <c r="B138" s="218"/>
      <c r="C138" s="219"/>
      <c r="D138" s="220" t="s">
        <v>131</v>
      </c>
      <c r="E138" s="221"/>
      <c r="F138" s="222" t="s">
        <v>223</v>
      </c>
      <c r="G138" s="219"/>
      <c r="H138" s="223" t="n">
        <v>139.65</v>
      </c>
      <c r="I138" s="224"/>
      <c r="J138" s="219"/>
      <c r="K138" s="219"/>
      <c r="L138" s="225"/>
      <c r="M138" s="226"/>
      <c r="N138" s="227"/>
      <c r="O138" s="227"/>
      <c r="P138" s="227"/>
      <c r="Q138" s="227"/>
      <c r="R138" s="227"/>
      <c r="S138" s="227"/>
      <c r="T138" s="228"/>
      <c r="AT138" s="229" t="s">
        <v>131</v>
      </c>
      <c r="AU138" s="229" t="s">
        <v>79</v>
      </c>
      <c r="AV138" s="217" t="s">
        <v>79</v>
      </c>
      <c r="AW138" s="217" t="s">
        <v>34</v>
      </c>
      <c r="AX138" s="217" t="s">
        <v>10</v>
      </c>
      <c r="AY138" s="229" t="s">
        <v>122</v>
      </c>
    </row>
    <row collapsed="false" customFormat="true" customHeight="true" hidden="false" ht="16.5" outlineLevel="0" r="139" s="30">
      <c r="B139" s="31"/>
      <c r="C139" s="206" t="s">
        <v>224</v>
      </c>
      <c r="D139" s="206" t="s">
        <v>124</v>
      </c>
      <c r="E139" s="207" t="s">
        <v>225</v>
      </c>
      <c r="F139" s="208" t="s">
        <v>226</v>
      </c>
      <c r="G139" s="209" t="s">
        <v>127</v>
      </c>
      <c r="H139" s="210" t="n">
        <v>135.66</v>
      </c>
      <c r="I139" s="211"/>
      <c r="J139" s="210" t="n">
        <f aca="false">ROUND(I139*H139,0)</f>
        <v>0</v>
      </c>
      <c r="K139" s="208" t="s">
        <v>128</v>
      </c>
      <c r="L139" s="57"/>
      <c r="M139" s="212"/>
      <c r="N139" s="213" t="s">
        <v>41</v>
      </c>
      <c r="O139" s="32"/>
      <c r="P139" s="214" t="n">
        <f aca="false">O139*H139</f>
        <v>0</v>
      </c>
      <c r="Q139" s="214" t="n">
        <v>0</v>
      </c>
      <c r="R139" s="214" t="n">
        <f aca="false">Q139*H139</f>
        <v>0</v>
      </c>
      <c r="S139" s="214" t="n">
        <v>0</v>
      </c>
      <c r="T139" s="215" t="n">
        <f aca="false">S139*H139</f>
        <v>0</v>
      </c>
      <c r="AR139" s="10" t="s">
        <v>129</v>
      </c>
      <c r="AT139" s="10" t="s">
        <v>124</v>
      </c>
      <c r="AU139" s="10" t="s">
        <v>79</v>
      </c>
      <c r="AY139" s="10" t="s">
        <v>122</v>
      </c>
      <c r="BE139" s="216" t="n">
        <f aca="false">IF(N139="základní",J139,0)</f>
        <v>0</v>
      </c>
      <c r="BF139" s="216" t="n">
        <f aca="false">IF(N139="snížená",J139,0)</f>
        <v>0</v>
      </c>
      <c r="BG139" s="216" t="n">
        <f aca="false">IF(N139="zákl. přenesená",J139,0)</f>
        <v>0</v>
      </c>
      <c r="BH139" s="216" t="n">
        <f aca="false">IF(N139="sníž. přenesená",J139,0)</f>
        <v>0</v>
      </c>
      <c r="BI139" s="216" t="n">
        <f aca="false">IF(N139="nulová",J139,0)</f>
        <v>0</v>
      </c>
      <c r="BJ139" s="10" t="s">
        <v>10</v>
      </c>
      <c r="BK139" s="216" t="n">
        <f aca="false">ROUND(I139*H139,0)</f>
        <v>0</v>
      </c>
      <c r="BL139" s="10" t="s">
        <v>129</v>
      </c>
      <c r="BM139" s="10" t="s">
        <v>227</v>
      </c>
    </row>
    <row collapsed="false" customFormat="true" customHeight="false" hidden="false" ht="12.85" outlineLevel="0" r="140" s="217">
      <c r="B140" s="218"/>
      <c r="C140" s="219"/>
      <c r="D140" s="220" t="s">
        <v>131</v>
      </c>
      <c r="E140" s="221"/>
      <c r="F140" s="222" t="s">
        <v>228</v>
      </c>
      <c r="G140" s="219"/>
      <c r="H140" s="223" t="n">
        <v>135.66</v>
      </c>
      <c r="I140" s="224"/>
      <c r="J140" s="219"/>
      <c r="K140" s="219"/>
      <c r="L140" s="225"/>
      <c r="M140" s="226"/>
      <c r="N140" s="227"/>
      <c r="O140" s="227"/>
      <c r="P140" s="227"/>
      <c r="Q140" s="227"/>
      <c r="R140" s="227"/>
      <c r="S140" s="227"/>
      <c r="T140" s="228"/>
      <c r="AT140" s="229" t="s">
        <v>131</v>
      </c>
      <c r="AU140" s="229" t="s">
        <v>79</v>
      </c>
      <c r="AV140" s="217" t="s">
        <v>79</v>
      </c>
      <c r="AW140" s="217" t="s">
        <v>34</v>
      </c>
      <c r="AX140" s="217" t="s">
        <v>10</v>
      </c>
      <c r="AY140" s="229" t="s">
        <v>122</v>
      </c>
    </row>
    <row collapsed="false" customFormat="true" customHeight="true" hidden="false" ht="25.5" outlineLevel="0" r="141" s="30">
      <c r="B141" s="31"/>
      <c r="C141" s="206" t="s">
        <v>229</v>
      </c>
      <c r="D141" s="206" t="s">
        <v>124</v>
      </c>
      <c r="E141" s="207" t="s">
        <v>230</v>
      </c>
      <c r="F141" s="208" t="s">
        <v>231</v>
      </c>
      <c r="G141" s="209" t="s">
        <v>127</v>
      </c>
      <c r="H141" s="210" t="n">
        <v>134.33</v>
      </c>
      <c r="I141" s="211"/>
      <c r="J141" s="210" t="n">
        <f aca="false">ROUND(I141*H141,0)</f>
        <v>0</v>
      </c>
      <c r="K141" s="208" t="s">
        <v>128</v>
      </c>
      <c r="L141" s="57"/>
      <c r="M141" s="212"/>
      <c r="N141" s="213" t="s">
        <v>41</v>
      </c>
      <c r="O141" s="32"/>
      <c r="P141" s="214" t="n">
        <f aca="false">O141*H141</f>
        <v>0</v>
      </c>
      <c r="Q141" s="214" t="n">
        <v>0</v>
      </c>
      <c r="R141" s="214" t="n">
        <f aca="false">Q141*H141</f>
        <v>0</v>
      </c>
      <c r="S141" s="214" t="n">
        <v>0</v>
      </c>
      <c r="T141" s="215" t="n">
        <f aca="false">S141*H141</f>
        <v>0</v>
      </c>
      <c r="AR141" s="10" t="s">
        <v>129</v>
      </c>
      <c r="AT141" s="10" t="s">
        <v>124</v>
      </c>
      <c r="AU141" s="10" t="s">
        <v>79</v>
      </c>
      <c r="AY141" s="10" t="s">
        <v>122</v>
      </c>
      <c r="BE141" s="216" t="n">
        <f aca="false">IF(N141="základní",J141,0)</f>
        <v>0</v>
      </c>
      <c r="BF141" s="216" t="n">
        <f aca="false">IF(N141="snížená",J141,0)</f>
        <v>0</v>
      </c>
      <c r="BG141" s="216" t="n">
        <f aca="false">IF(N141="zákl. přenesená",J141,0)</f>
        <v>0</v>
      </c>
      <c r="BH141" s="216" t="n">
        <f aca="false">IF(N141="sníž. přenesená",J141,0)</f>
        <v>0</v>
      </c>
      <c r="BI141" s="216" t="n">
        <f aca="false">IF(N141="nulová",J141,0)</f>
        <v>0</v>
      </c>
      <c r="BJ141" s="10" t="s">
        <v>10</v>
      </c>
      <c r="BK141" s="216" t="n">
        <f aca="false">ROUND(I141*H141,0)</f>
        <v>0</v>
      </c>
      <c r="BL141" s="10" t="s">
        <v>129</v>
      </c>
      <c r="BM141" s="10" t="s">
        <v>232</v>
      </c>
    </row>
    <row collapsed="false" customFormat="true" customHeight="false" hidden="false" ht="12.85" outlineLevel="0" r="142" s="217">
      <c r="B142" s="218"/>
      <c r="C142" s="219"/>
      <c r="D142" s="220" t="s">
        <v>131</v>
      </c>
      <c r="E142" s="221"/>
      <c r="F142" s="222" t="s">
        <v>233</v>
      </c>
      <c r="G142" s="219"/>
      <c r="H142" s="223" t="n">
        <v>134.33</v>
      </c>
      <c r="I142" s="224"/>
      <c r="J142" s="219"/>
      <c r="K142" s="219"/>
      <c r="L142" s="225"/>
      <c r="M142" s="226"/>
      <c r="N142" s="227"/>
      <c r="O142" s="227"/>
      <c r="P142" s="227"/>
      <c r="Q142" s="227"/>
      <c r="R142" s="227"/>
      <c r="S142" s="227"/>
      <c r="T142" s="228"/>
      <c r="AT142" s="229" t="s">
        <v>131</v>
      </c>
      <c r="AU142" s="229" t="s">
        <v>79</v>
      </c>
      <c r="AV142" s="217" t="s">
        <v>79</v>
      </c>
      <c r="AW142" s="217" t="s">
        <v>34</v>
      </c>
      <c r="AX142" s="217" t="s">
        <v>10</v>
      </c>
      <c r="AY142" s="229" t="s">
        <v>122</v>
      </c>
    </row>
    <row collapsed="false" customFormat="true" customHeight="true" hidden="false" ht="16.5" outlineLevel="0" r="143" s="30">
      <c r="B143" s="31"/>
      <c r="C143" s="206" t="s">
        <v>9</v>
      </c>
      <c r="D143" s="206" t="s">
        <v>124</v>
      </c>
      <c r="E143" s="207" t="s">
        <v>234</v>
      </c>
      <c r="F143" s="208" t="s">
        <v>235</v>
      </c>
      <c r="G143" s="209" t="s">
        <v>127</v>
      </c>
      <c r="H143" s="210" t="n">
        <v>134.33</v>
      </c>
      <c r="I143" s="211"/>
      <c r="J143" s="210" t="n">
        <f aca="false">ROUND(I143*H143,0)</f>
        <v>0</v>
      </c>
      <c r="K143" s="208" t="s">
        <v>128</v>
      </c>
      <c r="L143" s="57"/>
      <c r="M143" s="212"/>
      <c r="N143" s="213" t="s">
        <v>41</v>
      </c>
      <c r="O143" s="32"/>
      <c r="P143" s="214" t="n">
        <f aca="false">O143*H143</f>
        <v>0</v>
      </c>
      <c r="Q143" s="214" t="n">
        <v>0</v>
      </c>
      <c r="R143" s="214" t="n">
        <f aca="false">Q143*H143</f>
        <v>0</v>
      </c>
      <c r="S143" s="214" t="n">
        <v>0</v>
      </c>
      <c r="T143" s="215" t="n">
        <f aca="false">S143*H143</f>
        <v>0</v>
      </c>
      <c r="AR143" s="10" t="s">
        <v>129</v>
      </c>
      <c r="AT143" s="10" t="s">
        <v>124</v>
      </c>
      <c r="AU143" s="10" t="s">
        <v>79</v>
      </c>
      <c r="AY143" s="10" t="s">
        <v>122</v>
      </c>
      <c r="BE143" s="216" t="n">
        <f aca="false">IF(N143="základní",J143,0)</f>
        <v>0</v>
      </c>
      <c r="BF143" s="216" t="n">
        <f aca="false">IF(N143="snížená",J143,0)</f>
        <v>0</v>
      </c>
      <c r="BG143" s="216" t="n">
        <f aca="false">IF(N143="zákl. přenesená",J143,0)</f>
        <v>0</v>
      </c>
      <c r="BH143" s="216" t="n">
        <f aca="false">IF(N143="sníž. přenesená",J143,0)</f>
        <v>0</v>
      </c>
      <c r="BI143" s="216" t="n">
        <f aca="false">IF(N143="nulová",J143,0)</f>
        <v>0</v>
      </c>
      <c r="BJ143" s="10" t="s">
        <v>10</v>
      </c>
      <c r="BK143" s="216" t="n">
        <f aca="false">ROUND(I143*H143,0)</f>
        <v>0</v>
      </c>
      <c r="BL143" s="10" t="s">
        <v>129</v>
      </c>
      <c r="BM143" s="10" t="s">
        <v>236</v>
      </c>
    </row>
    <row collapsed="false" customFormat="true" customHeight="true" hidden="false" ht="25.5" outlineLevel="0" r="144" s="30">
      <c r="B144" s="31"/>
      <c r="C144" s="206" t="s">
        <v>237</v>
      </c>
      <c r="D144" s="206" t="s">
        <v>124</v>
      </c>
      <c r="E144" s="207" t="s">
        <v>238</v>
      </c>
      <c r="F144" s="208" t="s">
        <v>239</v>
      </c>
      <c r="G144" s="209" t="s">
        <v>127</v>
      </c>
      <c r="H144" s="210" t="n">
        <v>133</v>
      </c>
      <c r="I144" s="211"/>
      <c r="J144" s="210" t="n">
        <f aca="false">ROUND(I144*H144,0)</f>
        <v>0</v>
      </c>
      <c r="K144" s="208" t="s">
        <v>128</v>
      </c>
      <c r="L144" s="57"/>
      <c r="M144" s="212"/>
      <c r="N144" s="213" t="s">
        <v>41</v>
      </c>
      <c r="O144" s="32"/>
      <c r="P144" s="214" t="n">
        <f aca="false">O144*H144</f>
        <v>0</v>
      </c>
      <c r="Q144" s="214" t="n">
        <v>0</v>
      </c>
      <c r="R144" s="214" t="n">
        <f aca="false">Q144*H144</f>
        <v>0</v>
      </c>
      <c r="S144" s="214" t="n">
        <v>0</v>
      </c>
      <c r="T144" s="215" t="n">
        <f aca="false">S144*H144</f>
        <v>0</v>
      </c>
      <c r="AR144" s="10" t="s">
        <v>129</v>
      </c>
      <c r="AT144" s="10" t="s">
        <v>124</v>
      </c>
      <c r="AU144" s="10" t="s">
        <v>79</v>
      </c>
      <c r="AY144" s="10" t="s">
        <v>122</v>
      </c>
      <c r="BE144" s="216" t="n">
        <f aca="false">IF(N144="základní",J144,0)</f>
        <v>0</v>
      </c>
      <c r="BF144" s="216" t="n">
        <f aca="false">IF(N144="snížená",J144,0)</f>
        <v>0</v>
      </c>
      <c r="BG144" s="216" t="n">
        <f aca="false">IF(N144="zákl. přenesená",J144,0)</f>
        <v>0</v>
      </c>
      <c r="BH144" s="216" t="n">
        <f aca="false">IF(N144="sníž. přenesená",J144,0)</f>
        <v>0</v>
      </c>
      <c r="BI144" s="216" t="n">
        <f aca="false">IF(N144="nulová",J144,0)</f>
        <v>0</v>
      </c>
      <c r="BJ144" s="10" t="s">
        <v>10</v>
      </c>
      <c r="BK144" s="216" t="n">
        <f aca="false">ROUND(I144*H144,0)</f>
        <v>0</v>
      </c>
      <c r="BL144" s="10" t="s">
        <v>129</v>
      </c>
      <c r="BM144" s="10" t="s">
        <v>240</v>
      </c>
    </row>
    <row collapsed="false" customFormat="true" customHeight="true" hidden="false" ht="29.9" outlineLevel="0" r="145" s="189">
      <c r="B145" s="190"/>
      <c r="C145" s="191"/>
      <c r="D145" s="192" t="s">
        <v>69</v>
      </c>
      <c r="E145" s="204" t="s">
        <v>163</v>
      </c>
      <c r="F145" s="204" t="s">
        <v>241</v>
      </c>
      <c r="G145" s="191"/>
      <c r="H145" s="191"/>
      <c r="I145" s="194"/>
      <c r="J145" s="205" t="n">
        <f aca="false">BK145</f>
        <v>0</v>
      </c>
      <c r="K145" s="191"/>
      <c r="L145" s="196"/>
      <c r="M145" s="197"/>
      <c r="N145" s="198"/>
      <c r="O145" s="198"/>
      <c r="P145" s="199" t="n">
        <f aca="false">SUM(P146:P161)</f>
        <v>0</v>
      </c>
      <c r="Q145" s="198"/>
      <c r="R145" s="199" t="n">
        <f aca="false">SUM(R146:R161)</f>
        <v>44.31642</v>
      </c>
      <c r="S145" s="198"/>
      <c r="T145" s="200" t="n">
        <f aca="false">SUM(T146:T161)</f>
        <v>0</v>
      </c>
      <c r="AR145" s="201" t="s">
        <v>10</v>
      </c>
      <c r="AT145" s="202" t="s">
        <v>69</v>
      </c>
      <c r="AU145" s="202" t="s">
        <v>10</v>
      </c>
      <c r="AY145" s="201" t="s">
        <v>122</v>
      </c>
      <c r="BK145" s="203" t="n">
        <f aca="false">SUM(BK146:BK161)</f>
        <v>0</v>
      </c>
    </row>
    <row collapsed="false" customFormat="true" customHeight="true" hidden="false" ht="25.5" outlineLevel="0" r="146" s="30">
      <c r="B146" s="31"/>
      <c r="C146" s="206" t="s">
        <v>242</v>
      </c>
      <c r="D146" s="206" t="s">
        <v>124</v>
      </c>
      <c r="E146" s="207" t="s">
        <v>243</v>
      </c>
      <c r="F146" s="208" t="s">
        <v>244</v>
      </c>
      <c r="G146" s="209" t="s">
        <v>245</v>
      </c>
      <c r="H146" s="210" t="n">
        <v>123</v>
      </c>
      <c r="I146" s="211"/>
      <c r="J146" s="210" t="n">
        <f aca="false">ROUND(I146*H146,0)</f>
        <v>0</v>
      </c>
      <c r="K146" s="208" t="s">
        <v>128</v>
      </c>
      <c r="L146" s="57"/>
      <c r="M146" s="212"/>
      <c r="N146" s="213" t="s">
        <v>41</v>
      </c>
      <c r="O146" s="32"/>
      <c r="P146" s="214" t="n">
        <f aca="false">O146*H146</f>
        <v>0</v>
      </c>
      <c r="Q146" s="214" t="n">
        <v>8E-005</v>
      </c>
      <c r="R146" s="214" t="n">
        <f aca="false">Q146*H146</f>
        <v>0.00984</v>
      </c>
      <c r="S146" s="214" t="n">
        <v>0</v>
      </c>
      <c r="T146" s="215" t="n">
        <f aca="false">S146*H146</f>
        <v>0</v>
      </c>
      <c r="AR146" s="10" t="s">
        <v>129</v>
      </c>
      <c r="AT146" s="10" t="s">
        <v>124</v>
      </c>
      <c r="AU146" s="10" t="s">
        <v>79</v>
      </c>
      <c r="AY146" s="10" t="s">
        <v>122</v>
      </c>
      <c r="BE146" s="216" t="n">
        <f aca="false">IF(N146="základní",J146,0)</f>
        <v>0</v>
      </c>
      <c r="BF146" s="216" t="n">
        <f aca="false">IF(N146="snížená",J146,0)</f>
        <v>0</v>
      </c>
      <c r="BG146" s="216" t="n">
        <f aca="false">IF(N146="zákl. přenesená",J146,0)</f>
        <v>0</v>
      </c>
      <c r="BH146" s="216" t="n">
        <f aca="false">IF(N146="sníž. přenesená",J146,0)</f>
        <v>0</v>
      </c>
      <c r="BI146" s="216" t="n">
        <f aca="false">IF(N146="nulová",J146,0)</f>
        <v>0</v>
      </c>
      <c r="BJ146" s="10" t="s">
        <v>10</v>
      </c>
      <c r="BK146" s="216" t="n">
        <f aca="false">ROUND(I146*H146,0)</f>
        <v>0</v>
      </c>
      <c r="BL146" s="10" t="s">
        <v>129</v>
      </c>
      <c r="BM146" s="10" t="s">
        <v>246</v>
      </c>
    </row>
    <row collapsed="false" customFormat="true" customHeight="false" hidden="false" ht="12.85" outlineLevel="0" r="147" s="230">
      <c r="B147" s="231"/>
      <c r="C147" s="232"/>
      <c r="D147" s="220" t="s">
        <v>131</v>
      </c>
      <c r="E147" s="233"/>
      <c r="F147" s="234" t="s">
        <v>247</v>
      </c>
      <c r="G147" s="232"/>
      <c r="H147" s="233"/>
      <c r="I147" s="235"/>
      <c r="J147" s="232"/>
      <c r="K147" s="232"/>
      <c r="L147" s="236"/>
      <c r="M147" s="237"/>
      <c r="N147" s="238"/>
      <c r="O147" s="238"/>
      <c r="P147" s="238"/>
      <c r="Q147" s="238"/>
      <c r="R147" s="238"/>
      <c r="S147" s="238"/>
      <c r="T147" s="239"/>
      <c r="AT147" s="240" t="s">
        <v>131</v>
      </c>
      <c r="AU147" s="240" t="s">
        <v>79</v>
      </c>
      <c r="AV147" s="230" t="s">
        <v>10</v>
      </c>
      <c r="AW147" s="230" t="s">
        <v>34</v>
      </c>
      <c r="AX147" s="230" t="s">
        <v>70</v>
      </c>
      <c r="AY147" s="240" t="s">
        <v>122</v>
      </c>
    </row>
    <row collapsed="false" customFormat="true" customHeight="false" hidden="false" ht="12.85" outlineLevel="0" r="148" s="217">
      <c r="B148" s="218"/>
      <c r="C148" s="219"/>
      <c r="D148" s="220" t="s">
        <v>131</v>
      </c>
      <c r="E148" s="221"/>
      <c r="F148" s="222" t="s">
        <v>248</v>
      </c>
      <c r="G148" s="219"/>
      <c r="H148" s="223" t="n">
        <v>123</v>
      </c>
      <c r="I148" s="224"/>
      <c r="J148" s="219"/>
      <c r="K148" s="219"/>
      <c r="L148" s="225"/>
      <c r="M148" s="226"/>
      <c r="N148" s="227"/>
      <c r="O148" s="227"/>
      <c r="P148" s="227"/>
      <c r="Q148" s="227"/>
      <c r="R148" s="227"/>
      <c r="S148" s="227"/>
      <c r="T148" s="228"/>
      <c r="AT148" s="229" t="s">
        <v>131</v>
      </c>
      <c r="AU148" s="229" t="s">
        <v>79</v>
      </c>
      <c r="AV148" s="217" t="s">
        <v>79</v>
      </c>
      <c r="AW148" s="217" t="s">
        <v>34</v>
      </c>
      <c r="AX148" s="217" t="s">
        <v>10</v>
      </c>
      <c r="AY148" s="229" t="s">
        <v>122</v>
      </c>
    </row>
    <row collapsed="false" customFormat="true" customHeight="true" hidden="false" ht="25.5" outlineLevel="0" r="149" s="30">
      <c r="B149" s="31"/>
      <c r="C149" s="253" t="s">
        <v>249</v>
      </c>
      <c r="D149" s="253" t="s">
        <v>205</v>
      </c>
      <c r="E149" s="254" t="s">
        <v>250</v>
      </c>
      <c r="F149" s="255" t="s">
        <v>251</v>
      </c>
      <c r="G149" s="256" t="s">
        <v>245</v>
      </c>
      <c r="H149" s="257" t="n">
        <v>128</v>
      </c>
      <c r="I149" s="258"/>
      <c r="J149" s="257" t="n">
        <f aca="false">ROUND(I149*H149,0)</f>
        <v>0</v>
      </c>
      <c r="K149" s="255" t="s">
        <v>128</v>
      </c>
      <c r="L149" s="259"/>
      <c r="M149" s="260"/>
      <c r="N149" s="261" t="s">
        <v>41</v>
      </c>
      <c r="O149" s="32"/>
      <c r="P149" s="214" t="n">
        <f aca="false">O149*H149</f>
        <v>0</v>
      </c>
      <c r="Q149" s="214" t="n">
        <v>0.1</v>
      </c>
      <c r="R149" s="214" t="n">
        <f aca="false">Q149*H149</f>
        <v>12.8</v>
      </c>
      <c r="S149" s="214" t="n">
        <v>0</v>
      </c>
      <c r="T149" s="215" t="n">
        <f aca="false">S149*H149</f>
        <v>0</v>
      </c>
      <c r="AR149" s="10" t="s">
        <v>163</v>
      </c>
      <c r="AT149" s="10" t="s">
        <v>205</v>
      </c>
      <c r="AU149" s="10" t="s">
        <v>79</v>
      </c>
      <c r="AY149" s="10" t="s">
        <v>122</v>
      </c>
      <c r="BE149" s="216" t="n">
        <f aca="false">IF(N149="základní",J149,0)</f>
        <v>0</v>
      </c>
      <c r="BF149" s="216" t="n">
        <f aca="false">IF(N149="snížená",J149,0)</f>
        <v>0</v>
      </c>
      <c r="BG149" s="216" t="n">
        <f aca="false">IF(N149="zákl. přenesená",J149,0)</f>
        <v>0</v>
      </c>
      <c r="BH149" s="216" t="n">
        <f aca="false">IF(N149="sníž. přenesená",J149,0)</f>
        <v>0</v>
      </c>
      <c r="BI149" s="216" t="n">
        <f aca="false">IF(N149="nulová",J149,0)</f>
        <v>0</v>
      </c>
      <c r="BJ149" s="10" t="s">
        <v>10</v>
      </c>
      <c r="BK149" s="216" t="n">
        <f aca="false">ROUND(I149*H149,0)</f>
        <v>0</v>
      </c>
      <c r="BL149" s="10" t="s">
        <v>129</v>
      </c>
      <c r="BM149" s="10" t="s">
        <v>252</v>
      </c>
    </row>
    <row collapsed="false" customFormat="true" customHeight="true" hidden="false" ht="25.5" outlineLevel="0" r="150" s="30">
      <c r="B150" s="31"/>
      <c r="C150" s="206" t="s">
        <v>253</v>
      </c>
      <c r="D150" s="206" t="s">
        <v>124</v>
      </c>
      <c r="E150" s="207" t="s">
        <v>254</v>
      </c>
      <c r="F150" s="208" t="s">
        <v>255</v>
      </c>
      <c r="G150" s="209" t="s">
        <v>256</v>
      </c>
      <c r="H150" s="210" t="n">
        <v>8</v>
      </c>
      <c r="I150" s="211"/>
      <c r="J150" s="210" t="n">
        <f aca="false">ROUND(I150*H150,0)</f>
        <v>0</v>
      </c>
      <c r="K150" s="208" t="s">
        <v>128</v>
      </c>
      <c r="L150" s="57"/>
      <c r="M150" s="212"/>
      <c r="N150" s="213" t="s">
        <v>41</v>
      </c>
      <c r="O150" s="32"/>
      <c r="P150" s="214" t="n">
        <f aca="false">O150*H150</f>
        <v>0</v>
      </c>
      <c r="Q150" s="214" t="n">
        <v>2.11676</v>
      </c>
      <c r="R150" s="214" t="n">
        <f aca="false">Q150*H150</f>
        <v>16.93408</v>
      </c>
      <c r="S150" s="214" t="n">
        <v>0</v>
      </c>
      <c r="T150" s="215" t="n">
        <f aca="false">S150*H150</f>
        <v>0</v>
      </c>
      <c r="AR150" s="10" t="s">
        <v>129</v>
      </c>
      <c r="AT150" s="10" t="s">
        <v>124</v>
      </c>
      <c r="AU150" s="10" t="s">
        <v>79</v>
      </c>
      <c r="AY150" s="10" t="s">
        <v>122</v>
      </c>
      <c r="BE150" s="216" t="n">
        <f aca="false">IF(N150="základní",J150,0)</f>
        <v>0</v>
      </c>
      <c r="BF150" s="216" t="n">
        <f aca="false">IF(N150="snížená",J150,0)</f>
        <v>0</v>
      </c>
      <c r="BG150" s="216" t="n">
        <f aca="false">IF(N150="zákl. přenesená",J150,0)</f>
        <v>0</v>
      </c>
      <c r="BH150" s="216" t="n">
        <f aca="false">IF(N150="sníž. přenesená",J150,0)</f>
        <v>0</v>
      </c>
      <c r="BI150" s="216" t="n">
        <f aca="false">IF(N150="nulová",J150,0)</f>
        <v>0</v>
      </c>
      <c r="BJ150" s="10" t="s">
        <v>10</v>
      </c>
      <c r="BK150" s="216" t="n">
        <f aca="false">ROUND(I150*H150,0)</f>
        <v>0</v>
      </c>
      <c r="BL150" s="10" t="s">
        <v>129</v>
      </c>
      <c r="BM150" s="10" t="s">
        <v>257</v>
      </c>
    </row>
    <row collapsed="false" customFormat="true" customHeight="false" hidden="false" ht="12.85" outlineLevel="0" r="151" s="230">
      <c r="B151" s="231"/>
      <c r="C151" s="232"/>
      <c r="D151" s="220" t="s">
        <v>131</v>
      </c>
      <c r="E151" s="233"/>
      <c r="F151" s="234" t="s">
        <v>258</v>
      </c>
      <c r="G151" s="232"/>
      <c r="H151" s="233"/>
      <c r="I151" s="235"/>
      <c r="J151" s="232"/>
      <c r="K151" s="232"/>
      <c r="L151" s="236"/>
      <c r="M151" s="237"/>
      <c r="N151" s="238"/>
      <c r="O151" s="238"/>
      <c r="P151" s="238"/>
      <c r="Q151" s="238"/>
      <c r="R151" s="238"/>
      <c r="S151" s="238"/>
      <c r="T151" s="239"/>
      <c r="AT151" s="240" t="s">
        <v>131</v>
      </c>
      <c r="AU151" s="240" t="s">
        <v>79</v>
      </c>
      <c r="AV151" s="230" t="s">
        <v>10</v>
      </c>
      <c r="AW151" s="230" t="s">
        <v>34</v>
      </c>
      <c r="AX151" s="230" t="s">
        <v>70</v>
      </c>
      <c r="AY151" s="240" t="s">
        <v>122</v>
      </c>
    </row>
    <row collapsed="false" customFormat="true" customHeight="false" hidden="false" ht="12.85" outlineLevel="0" r="152" s="217">
      <c r="B152" s="218"/>
      <c r="C152" s="219"/>
      <c r="D152" s="220" t="s">
        <v>131</v>
      </c>
      <c r="E152" s="221"/>
      <c r="F152" s="222" t="s">
        <v>163</v>
      </c>
      <c r="G152" s="219"/>
      <c r="H152" s="223" t="n">
        <v>8</v>
      </c>
      <c r="I152" s="224"/>
      <c r="J152" s="219"/>
      <c r="K152" s="219"/>
      <c r="L152" s="225"/>
      <c r="M152" s="226"/>
      <c r="N152" s="227"/>
      <c r="O152" s="227"/>
      <c r="P152" s="227"/>
      <c r="Q152" s="227"/>
      <c r="R152" s="227"/>
      <c r="S152" s="227"/>
      <c r="T152" s="228"/>
      <c r="AT152" s="229" t="s">
        <v>131</v>
      </c>
      <c r="AU152" s="229" t="s">
        <v>79</v>
      </c>
      <c r="AV152" s="217" t="s">
        <v>79</v>
      </c>
      <c r="AW152" s="217" t="s">
        <v>34</v>
      </c>
      <c r="AX152" s="217" t="s">
        <v>10</v>
      </c>
      <c r="AY152" s="229" t="s">
        <v>122</v>
      </c>
    </row>
    <row collapsed="false" customFormat="true" customHeight="true" hidden="false" ht="25.5" outlineLevel="0" r="153" s="30">
      <c r="B153" s="31"/>
      <c r="C153" s="253" t="s">
        <v>259</v>
      </c>
      <c r="D153" s="253" t="s">
        <v>205</v>
      </c>
      <c r="E153" s="254" t="s">
        <v>260</v>
      </c>
      <c r="F153" s="255" t="s">
        <v>261</v>
      </c>
      <c r="G153" s="256" t="s">
        <v>256</v>
      </c>
      <c r="H153" s="257" t="n">
        <v>5</v>
      </c>
      <c r="I153" s="258"/>
      <c r="J153" s="257" t="n">
        <f aca="false">ROUND(I153*H153,0)</f>
        <v>0</v>
      </c>
      <c r="K153" s="255" t="s">
        <v>128</v>
      </c>
      <c r="L153" s="259"/>
      <c r="M153" s="260"/>
      <c r="N153" s="261" t="s">
        <v>41</v>
      </c>
      <c r="O153" s="32"/>
      <c r="P153" s="214" t="n">
        <f aca="false">O153*H153</f>
        <v>0</v>
      </c>
      <c r="Q153" s="214" t="n">
        <v>1.614</v>
      </c>
      <c r="R153" s="214" t="n">
        <f aca="false">Q153*H153</f>
        <v>8.07</v>
      </c>
      <c r="S153" s="214" t="n">
        <v>0</v>
      </c>
      <c r="T153" s="215" t="n">
        <f aca="false">S153*H153</f>
        <v>0</v>
      </c>
      <c r="AR153" s="10" t="s">
        <v>163</v>
      </c>
      <c r="AT153" s="10" t="s">
        <v>205</v>
      </c>
      <c r="AU153" s="10" t="s">
        <v>79</v>
      </c>
      <c r="AY153" s="10" t="s">
        <v>122</v>
      </c>
      <c r="BE153" s="216" t="n">
        <f aca="false">IF(N153="základní",J153,0)</f>
        <v>0</v>
      </c>
      <c r="BF153" s="216" t="n">
        <f aca="false">IF(N153="snížená",J153,0)</f>
        <v>0</v>
      </c>
      <c r="BG153" s="216" t="n">
        <f aca="false">IF(N153="zákl. přenesená",J153,0)</f>
        <v>0</v>
      </c>
      <c r="BH153" s="216" t="n">
        <f aca="false">IF(N153="sníž. přenesená",J153,0)</f>
        <v>0</v>
      </c>
      <c r="BI153" s="216" t="n">
        <f aca="false">IF(N153="nulová",J153,0)</f>
        <v>0</v>
      </c>
      <c r="BJ153" s="10" t="s">
        <v>10</v>
      </c>
      <c r="BK153" s="216" t="n">
        <f aca="false">ROUND(I153*H153,0)</f>
        <v>0</v>
      </c>
      <c r="BL153" s="10" t="s">
        <v>129</v>
      </c>
      <c r="BM153" s="10" t="s">
        <v>262</v>
      </c>
    </row>
    <row collapsed="false" customFormat="true" customHeight="true" hidden="false" ht="16.5" outlineLevel="0" r="154" s="30">
      <c r="B154" s="31"/>
      <c r="C154" s="253" t="s">
        <v>263</v>
      </c>
      <c r="D154" s="253" t="s">
        <v>205</v>
      </c>
      <c r="E154" s="254" t="s">
        <v>264</v>
      </c>
      <c r="F154" s="255" t="s">
        <v>265</v>
      </c>
      <c r="G154" s="256" t="s">
        <v>256</v>
      </c>
      <c r="H154" s="257" t="n">
        <v>5</v>
      </c>
      <c r="I154" s="258"/>
      <c r="J154" s="257" t="n">
        <f aca="false">ROUND(I154*H154,0)</f>
        <v>0</v>
      </c>
      <c r="K154" s="255" t="s">
        <v>128</v>
      </c>
      <c r="L154" s="259"/>
      <c r="M154" s="260"/>
      <c r="N154" s="261" t="s">
        <v>41</v>
      </c>
      <c r="O154" s="32"/>
      <c r="P154" s="214" t="n">
        <f aca="false">O154*H154</f>
        <v>0</v>
      </c>
      <c r="Q154" s="214" t="n">
        <v>0.506</v>
      </c>
      <c r="R154" s="214" t="n">
        <f aca="false">Q154*H154</f>
        <v>2.53</v>
      </c>
      <c r="S154" s="214" t="n">
        <v>0</v>
      </c>
      <c r="T154" s="215" t="n">
        <f aca="false">S154*H154</f>
        <v>0</v>
      </c>
      <c r="AR154" s="10" t="s">
        <v>163</v>
      </c>
      <c r="AT154" s="10" t="s">
        <v>205</v>
      </c>
      <c r="AU154" s="10" t="s">
        <v>79</v>
      </c>
      <c r="AY154" s="10" t="s">
        <v>122</v>
      </c>
      <c r="BE154" s="216" t="n">
        <f aca="false">IF(N154="základní",J154,0)</f>
        <v>0</v>
      </c>
      <c r="BF154" s="216" t="n">
        <f aca="false">IF(N154="snížená",J154,0)</f>
        <v>0</v>
      </c>
      <c r="BG154" s="216" t="n">
        <f aca="false">IF(N154="zákl. přenesená",J154,0)</f>
        <v>0</v>
      </c>
      <c r="BH154" s="216" t="n">
        <f aca="false">IF(N154="sníž. přenesená",J154,0)</f>
        <v>0</v>
      </c>
      <c r="BI154" s="216" t="n">
        <f aca="false">IF(N154="nulová",J154,0)</f>
        <v>0</v>
      </c>
      <c r="BJ154" s="10" t="s">
        <v>10</v>
      </c>
      <c r="BK154" s="216" t="n">
        <f aca="false">ROUND(I154*H154,0)</f>
        <v>0</v>
      </c>
      <c r="BL154" s="10" t="s">
        <v>129</v>
      </c>
      <c r="BM154" s="10" t="s">
        <v>266</v>
      </c>
    </row>
    <row collapsed="false" customFormat="true" customHeight="true" hidden="false" ht="16.5" outlineLevel="0" r="155" s="30">
      <c r="B155" s="31"/>
      <c r="C155" s="253" t="s">
        <v>267</v>
      </c>
      <c r="D155" s="253" t="s">
        <v>205</v>
      </c>
      <c r="E155" s="254" t="s">
        <v>268</v>
      </c>
      <c r="F155" s="255" t="s">
        <v>269</v>
      </c>
      <c r="G155" s="256" t="s">
        <v>256</v>
      </c>
      <c r="H155" s="257" t="n">
        <v>2</v>
      </c>
      <c r="I155" s="258"/>
      <c r="J155" s="257" t="n">
        <f aca="false">ROUND(I155*H155,0)</f>
        <v>0</v>
      </c>
      <c r="K155" s="255" t="s">
        <v>128</v>
      </c>
      <c r="L155" s="259"/>
      <c r="M155" s="260"/>
      <c r="N155" s="261" t="s">
        <v>41</v>
      </c>
      <c r="O155" s="32"/>
      <c r="P155" s="214" t="n">
        <f aca="false">O155*H155</f>
        <v>0</v>
      </c>
      <c r="Q155" s="214" t="n">
        <v>0.254</v>
      </c>
      <c r="R155" s="214" t="n">
        <f aca="false">Q155*H155</f>
        <v>0.508</v>
      </c>
      <c r="S155" s="214" t="n">
        <v>0</v>
      </c>
      <c r="T155" s="215" t="n">
        <f aca="false">S155*H155</f>
        <v>0</v>
      </c>
      <c r="AR155" s="10" t="s">
        <v>163</v>
      </c>
      <c r="AT155" s="10" t="s">
        <v>205</v>
      </c>
      <c r="AU155" s="10" t="s">
        <v>79</v>
      </c>
      <c r="AY155" s="10" t="s">
        <v>122</v>
      </c>
      <c r="BE155" s="216" t="n">
        <f aca="false">IF(N155="základní",J155,0)</f>
        <v>0</v>
      </c>
      <c r="BF155" s="216" t="n">
        <f aca="false">IF(N155="snížená",J155,0)</f>
        <v>0</v>
      </c>
      <c r="BG155" s="216" t="n">
        <f aca="false">IF(N155="zákl. přenesená",J155,0)</f>
        <v>0</v>
      </c>
      <c r="BH155" s="216" t="n">
        <f aca="false">IF(N155="sníž. přenesená",J155,0)</f>
        <v>0</v>
      </c>
      <c r="BI155" s="216" t="n">
        <f aca="false">IF(N155="nulová",J155,0)</f>
        <v>0</v>
      </c>
      <c r="BJ155" s="10" t="s">
        <v>10</v>
      </c>
      <c r="BK155" s="216" t="n">
        <f aca="false">ROUND(I155*H155,0)</f>
        <v>0</v>
      </c>
      <c r="BL155" s="10" t="s">
        <v>129</v>
      </c>
      <c r="BM155" s="10" t="s">
        <v>270</v>
      </c>
    </row>
    <row collapsed="false" customFormat="true" customHeight="true" hidden="false" ht="25.5" outlineLevel="0" r="156" s="30">
      <c r="B156" s="31"/>
      <c r="C156" s="253" t="s">
        <v>271</v>
      </c>
      <c r="D156" s="253" t="s">
        <v>205</v>
      </c>
      <c r="E156" s="254" t="s">
        <v>272</v>
      </c>
      <c r="F156" s="255" t="s">
        <v>273</v>
      </c>
      <c r="G156" s="256" t="s">
        <v>256</v>
      </c>
      <c r="H156" s="257" t="n">
        <v>5</v>
      </c>
      <c r="I156" s="258"/>
      <c r="J156" s="257" t="n">
        <f aca="false">ROUND(I156*H156,0)</f>
        <v>0</v>
      </c>
      <c r="K156" s="255" t="s">
        <v>128</v>
      </c>
      <c r="L156" s="259"/>
      <c r="M156" s="260"/>
      <c r="N156" s="261" t="s">
        <v>41</v>
      </c>
      <c r="O156" s="32"/>
      <c r="P156" s="214" t="n">
        <f aca="false">O156*H156</f>
        <v>0</v>
      </c>
      <c r="Q156" s="214" t="n">
        <v>0.548</v>
      </c>
      <c r="R156" s="214" t="n">
        <f aca="false">Q156*H156</f>
        <v>2.74</v>
      </c>
      <c r="S156" s="214" t="n">
        <v>0</v>
      </c>
      <c r="T156" s="215" t="n">
        <f aca="false">S156*H156</f>
        <v>0</v>
      </c>
      <c r="AR156" s="10" t="s">
        <v>163</v>
      </c>
      <c r="AT156" s="10" t="s">
        <v>205</v>
      </c>
      <c r="AU156" s="10" t="s">
        <v>79</v>
      </c>
      <c r="AY156" s="10" t="s">
        <v>122</v>
      </c>
      <c r="BE156" s="216" t="n">
        <f aca="false">IF(N156="základní",J156,0)</f>
        <v>0</v>
      </c>
      <c r="BF156" s="216" t="n">
        <f aca="false">IF(N156="snížená",J156,0)</f>
        <v>0</v>
      </c>
      <c r="BG156" s="216" t="n">
        <f aca="false">IF(N156="zákl. přenesená",J156,0)</f>
        <v>0</v>
      </c>
      <c r="BH156" s="216" t="n">
        <f aca="false">IF(N156="sníž. přenesená",J156,0)</f>
        <v>0</v>
      </c>
      <c r="BI156" s="216" t="n">
        <f aca="false">IF(N156="nulová",J156,0)</f>
        <v>0</v>
      </c>
      <c r="BJ156" s="10" t="s">
        <v>10</v>
      </c>
      <c r="BK156" s="216" t="n">
        <f aca="false">ROUND(I156*H156,0)</f>
        <v>0</v>
      </c>
      <c r="BL156" s="10" t="s">
        <v>129</v>
      </c>
      <c r="BM156" s="10" t="s">
        <v>274</v>
      </c>
    </row>
    <row collapsed="false" customFormat="true" customHeight="true" hidden="false" ht="16.5" outlineLevel="0" r="157" s="30">
      <c r="B157" s="31"/>
      <c r="C157" s="253" t="s">
        <v>275</v>
      </c>
      <c r="D157" s="253" t="s">
        <v>205</v>
      </c>
      <c r="E157" s="254" t="s">
        <v>276</v>
      </c>
      <c r="F157" s="255" t="s">
        <v>277</v>
      </c>
      <c r="G157" s="256" t="s">
        <v>256</v>
      </c>
      <c r="H157" s="257" t="n">
        <v>5</v>
      </c>
      <c r="I157" s="258"/>
      <c r="J157" s="257" t="n">
        <f aca="false">ROUND(I157*H157,0)</f>
        <v>0</v>
      </c>
      <c r="K157" s="255" t="s">
        <v>128</v>
      </c>
      <c r="L157" s="259"/>
      <c r="M157" s="260"/>
      <c r="N157" s="261" t="s">
        <v>41</v>
      </c>
      <c r="O157" s="32"/>
      <c r="P157" s="214" t="n">
        <f aca="false">O157*H157</f>
        <v>0</v>
      </c>
      <c r="Q157" s="214" t="n">
        <v>0.053</v>
      </c>
      <c r="R157" s="214" t="n">
        <f aca="false">Q157*H157</f>
        <v>0.265</v>
      </c>
      <c r="S157" s="214" t="n">
        <v>0</v>
      </c>
      <c r="T157" s="215" t="n">
        <f aca="false">S157*H157</f>
        <v>0</v>
      </c>
      <c r="AR157" s="10" t="s">
        <v>163</v>
      </c>
      <c r="AT157" s="10" t="s">
        <v>205</v>
      </c>
      <c r="AU157" s="10" t="s">
        <v>79</v>
      </c>
      <c r="AY157" s="10" t="s">
        <v>122</v>
      </c>
      <c r="BE157" s="216" t="n">
        <f aca="false">IF(N157="základní",J157,0)</f>
        <v>0</v>
      </c>
      <c r="BF157" s="216" t="n">
        <f aca="false">IF(N157="snížená",J157,0)</f>
        <v>0</v>
      </c>
      <c r="BG157" s="216" t="n">
        <f aca="false">IF(N157="zákl. přenesená",J157,0)</f>
        <v>0</v>
      </c>
      <c r="BH157" s="216" t="n">
        <f aca="false">IF(N157="sníž. přenesená",J157,0)</f>
        <v>0</v>
      </c>
      <c r="BI157" s="216" t="n">
        <f aca="false">IF(N157="nulová",J157,0)</f>
        <v>0</v>
      </c>
      <c r="BJ157" s="10" t="s">
        <v>10</v>
      </c>
      <c r="BK157" s="216" t="n">
        <f aca="false">ROUND(I157*H157,0)</f>
        <v>0</v>
      </c>
      <c r="BL157" s="10" t="s">
        <v>129</v>
      </c>
      <c r="BM157" s="10" t="s">
        <v>278</v>
      </c>
    </row>
    <row collapsed="false" customFormat="true" customHeight="true" hidden="false" ht="16.5" outlineLevel="0" r="158" s="30">
      <c r="B158" s="31"/>
      <c r="C158" s="253" t="s">
        <v>279</v>
      </c>
      <c r="D158" s="253" t="s">
        <v>205</v>
      </c>
      <c r="E158" s="254" t="s">
        <v>280</v>
      </c>
      <c r="F158" s="255" t="s">
        <v>281</v>
      </c>
      <c r="G158" s="256" t="s">
        <v>256</v>
      </c>
      <c r="H158" s="257" t="n">
        <v>4</v>
      </c>
      <c r="I158" s="258"/>
      <c r="J158" s="257" t="n">
        <f aca="false">ROUND(I158*H158,0)</f>
        <v>0</v>
      </c>
      <c r="K158" s="255" t="s">
        <v>128</v>
      </c>
      <c r="L158" s="259"/>
      <c r="M158" s="260"/>
      <c r="N158" s="261" t="s">
        <v>41</v>
      </c>
      <c r="O158" s="32"/>
      <c r="P158" s="214" t="n">
        <f aca="false">O158*H158</f>
        <v>0</v>
      </c>
      <c r="Q158" s="214" t="n">
        <v>0.032</v>
      </c>
      <c r="R158" s="214" t="n">
        <f aca="false">Q158*H158</f>
        <v>0.128</v>
      </c>
      <c r="S158" s="214" t="n">
        <v>0</v>
      </c>
      <c r="T158" s="215" t="n">
        <f aca="false">S158*H158</f>
        <v>0</v>
      </c>
      <c r="AR158" s="10" t="s">
        <v>163</v>
      </c>
      <c r="AT158" s="10" t="s">
        <v>205</v>
      </c>
      <c r="AU158" s="10" t="s">
        <v>79</v>
      </c>
      <c r="AY158" s="10" t="s">
        <v>122</v>
      </c>
      <c r="BE158" s="216" t="n">
        <f aca="false">IF(N158="základní",J158,0)</f>
        <v>0</v>
      </c>
      <c r="BF158" s="216" t="n">
        <f aca="false">IF(N158="snížená",J158,0)</f>
        <v>0</v>
      </c>
      <c r="BG158" s="216" t="n">
        <f aca="false">IF(N158="zákl. přenesená",J158,0)</f>
        <v>0</v>
      </c>
      <c r="BH158" s="216" t="n">
        <f aca="false">IF(N158="sníž. přenesená",J158,0)</f>
        <v>0</v>
      </c>
      <c r="BI158" s="216" t="n">
        <f aca="false">IF(N158="nulová",J158,0)</f>
        <v>0</v>
      </c>
      <c r="BJ158" s="10" t="s">
        <v>10</v>
      </c>
      <c r="BK158" s="216" t="n">
        <f aca="false">ROUND(I158*H158,0)</f>
        <v>0</v>
      </c>
      <c r="BL158" s="10" t="s">
        <v>129</v>
      </c>
      <c r="BM158" s="10" t="s">
        <v>282</v>
      </c>
    </row>
    <row collapsed="false" customFormat="true" customHeight="true" hidden="false" ht="16.5" outlineLevel="0" r="159" s="30">
      <c r="B159" s="31"/>
      <c r="C159" s="206" t="s">
        <v>283</v>
      </c>
      <c r="D159" s="206" t="s">
        <v>124</v>
      </c>
      <c r="E159" s="207" t="s">
        <v>284</v>
      </c>
      <c r="F159" s="208" t="s">
        <v>285</v>
      </c>
      <c r="G159" s="209" t="s">
        <v>256</v>
      </c>
      <c r="H159" s="210" t="n">
        <v>5</v>
      </c>
      <c r="I159" s="211"/>
      <c r="J159" s="210" t="n">
        <f aca="false">ROUND(I159*H159,0)</f>
        <v>0</v>
      </c>
      <c r="K159" s="208" t="s">
        <v>128</v>
      </c>
      <c r="L159" s="57"/>
      <c r="M159" s="212"/>
      <c r="N159" s="213" t="s">
        <v>41</v>
      </c>
      <c r="O159" s="32"/>
      <c r="P159" s="214" t="n">
        <f aca="false">O159*H159</f>
        <v>0</v>
      </c>
      <c r="Q159" s="214" t="n">
        <v>0.0117</v>
      </c>
      <c r="R159" s="214" t="n">
        <f aca="false">Q159*H159</f>
        <v>0.0585</v>
      </c>
      <c r="S159" s="214" t="n">
        <v>0</v>
      </c>
      <c r="T159" s="215" t="n">
        <f aca="false">S159*H159</f>
        <v>0</v>
      </c>
      <c r="AR159" s="10" t="s">
        <v>129</v>
      </c>
      <c r="AT159" s="10" t="s">
        <v>124</v>
      </c>
      <c r="AU159" s="10" t="s">
        <v>79</v>
      </c>
      <c r="AY159" s="10" t="s">
        <v>122</v>
      </c>
      <c r="BE159" s="216" t="n">
        <f aca="false">IF(N159="základní",J159,0)</f>
        <v>0</v>
      </c>
      <c r="BF159" s="216" t="n">
        <f aca="false">IF(N159="snížená",J159,0)</f>
        <v>0</v>
      </c>
      <c r="BG159" s="216" t="n">
        <f aca="false">IF(N159="zákl. přenesená",J159,0)</f>
        <v>0</v>
      </c>
      <c r="BH159" s="216" t="n">
        <f aca="false">IF(N159="sníž. přenesená",J159,0)</f>
        <v>0</v>
      </c>
      <c r="BI159" s="216" t="n">
        <f aca="false">IF(N159="nulová",J159,0)</f>
        <v>0</v>
      </c>
      <c r="BJ159" s="10" t="s">
        <v>10</v>
      </c>
      <c r="BK159" s="216" t="n">
        <f aca="false">ROUND(I159*H159,0)</f>
        <v>0</v>
      </c>
      <c r="BL159" s="10" t="s">
        <v>129</v>
      </c>
      <c r="BM159" s="10" t="s">
        <v>286</v>
      </c>
    </row>
    <row collapsed="false" customFormat="true" customHeight="true" hidden="false" ht="25.5" outlineLevel="0" r="160" s="30">
      <c r="B160" s="31"/>
      <c r="C160" s="253" t="s">
        <v>287</v>
      </c>
      <c r="D160" s="253" t="s">
        <v>205</v>
      </c>
      <c r="E160" s="254" t="s">
        <v>288</v>
      </c>
      <c r="F160" s="255" t="s">
        <v>289</v>
      </c>
      <c r="G160" s="256" t="s">
        <v>256</v>
      </c>
      <c r="H160" s="257" t="n">
        <v>4</v>
      </c>
      <c r="I160" s="258"/>
      <c r="J160" s="257" t="n">
        <f aca="false">ROUND(I160*H160,0)</f>
        <v>0</v>
      </c>
      <c r="K160" s="255" t="s">
        <v>128</v>
      </c>
      <c r="L160" s="259"/>
      <c r="M160" s="260"/>
      <c r="N160" s="261" t="s">
        <v>41</v>
      </c>
      <c r="O160" s="32"/>
      <c r="P160" s="214" t="n">
        <f aca="false">O160*H160</f>
        <v>0</v>
      </c>
      <c r="Q160" s="214" t="n">
        <v>0.0546</v>
      </c>
      <c r="R160" s="214" t="n">
        <f aca="false">Q160*H160</f>
        <v>0.2184</v>
      </c>
      <c r="S160" s="214" t="n">
        <v>0</v>
      </c>
      <c r="T160" s="215" t="n">
        <f aca="false">S160*H160</f>
        <v>0</v>
      </c>
      <c r="AR160" s="10" t="s">
        <v>163</v>
      </c>
      <c r="AT160" s="10" t="s">
        <v>205</v>
      </c>
      <c r="AU160" s="10" t="s">
        <v>79</v>
      </c>
      <c r="AY160" s="10" t="s">
        <v>122</v>
      </c>
      <c r="BE160" s="216" t="n">
        <f aca="false">IF(N160="základní",J160,0)</f>
        <v>0</v>
      </c>
      <c r="BF160" s="216" t="n">
        <f aca="false">IF(N160="snížená",J160,0)</f>
        <v>0</v>
      </c>
      <c r="BG160" s="216" t="n">
        <f aca="false">IF(N160="zákl. přenesená",J160,0)</f>
        <v>0</v>
      </c>
      <c r="BH160" s="216" t="n">
        <f aca="false">IF(N160="sníž. přenesená",J160,0)</f>
        <v>0</v>
      </c>
      <c r="BI160" s="216" t="n">
        <f aca="false">IF(N160="nulová",J160,0)</f>
        <v>0</v>
      </c>
      <c r="BJ160" s="10" t="s">
        <v>10</v>
      </c>
      <c r="BK160" s="216" t="n">
        <f aca="false">ROUND(I160*H160,0)</f>
        <v>0</v>
      </c>
      <c r="BL160" s="10" t="s">
        <v>129</v>
      </c>
      <c r="BM160" s="10" t="s">
        <v>290</v>
      </c>
    </row>
    <row collapsed="false" customFormat="true" customHeight="true" hidden="false" ht="16.5" outlineLevel="0" r="161" s="30">
      <c r="B161" s="31"/>
      <c r="C161" s="253" t="s">
        <v>291</v>
      </c>
      <c r="D161" s="253" t="s">
        <v>205</v>
      </c>
      <c r="E161" s="254" t="s">
        <v>292</v>
      </c>
      <c r="F161" s="255" t="s">
        <v>293</v>
      </c>
      <c r="G161" s="256" t="s">
        <v>256</v>
      </c>
      <c r="H161" s="257" t="n">
        <v>1</v>
      </c>
      <c r="I161" s="258"/>
      <c r="J161" s="257" t="n">
        <f aca="false">ROUND(I161*H161,0)</f>
        <v>0</v>
      </c>
      <c r="K161" s="255" t="s">
        <v>128</v>
      </c>
      <c r="L161" s="259"/>
      <c r="M161" s="260"/>
      <c r="N161" s="261" t="s">
        <v>41</v>
      </c>
      <c r="O161" s="32"/>
      <c r="P161" s="214" t="n">
        <f aca="false">O161*H161</f>
        <v>0</v>
      </c>
      <c r="Q161" s="214" t="n">
        <v>0.0546</v>
      </c>
      <c r="R161" s="214" t="n">
        <f aca="false">Q161*H161</f>
        <v>0.0546</v>
      </c>
      <c r="S161" s="214" t="n">
        <v>0</v>
      </c>
      <c r="T161" s="215" t="n">
        <f aca="false">S161*H161</f>
        <v>0</v>
      </c>
      <c r="AR161" s="10" t="s">
        <v>163</v>
      </c>
      <c r="AT161" s="10" t="s">
        <v>205</v>
      </c>
      <c r="AU161" s="10" t="s">
        <v>79</v>
      </c>
      <c r="AY161" s="10" t="s">
        <v>122</v>
      </c>
      <c r="BE161" s="216" t="n">
        <f aca="false">IF(N161="základní",J161,0)</f>
        <v>0</v>
      </c>
      <c r="BF161" s="216" t="n">
        <f aca="false">IF(N161="snížená",J161,0)</f>
        <v>0</v>
      </c>
      <c r="BG161" s="216" t="n">
        <f aca="false">IF(N161="zákl. přenesená",J161,0)</f>
        <v>0</v>
      </c>
      <c r="BH161" s="216" t="n">
        <f aca="false">IF(N161="sníž. přenesená",J161,0)</f>
        <v>0</v>
      </c>
      <c r="BI161" s="216" t="n">
        <f aca="false">IF(N161="nulová",J161,0)</f>
        <v>0</v>
      </c>
      <c r="BJ161" s="10" t="s">
        <v>10</v>
      </c>
      <c r="BK161" s="216" t="n">
        <f aca="false">ROUND(I161*H161,0)</f>
        <v>0</v>
      </c>
      <c r="BL161" s="10" t="s">
        <v>129</v>
      </c>
      <c r="BM161" s="10" t="s">
        <v>294</v>
      </c>
    </row>
    <row collapsed="false" customFormat="true" customHeight="true" hidden="false" ht="29.9" outlineLevel="0" r="162" s="189">
      <c r="B162" s="190"/>
      <c r="C162" s="191"/>
      <c r="D162" s="192" t="s">
        <v>69</v>
      </c>
      <c r="E162" s="204" t="s">
        <v>169</v>
      </c>
      <c r="F162" s="204" t="s">
        <v>295</v>
      </c>
      <c r="G162" s="191"/>
      <c r="H162" s="191"/>
      <c r="I162" s="194"/>
      <c r="J162" s="205" t="n">
        <f aca="false">BK162</f>
        <v>0</v>
      </c>
      <c r="K162" s="191"/>
      <c r="L162" s="196"/>
      <c r="M162" s="197"/>
      <c r="N162" s="198"/>
      <c r="O162" s="198"/>
      <c r="P162" s="199" t="n">
        <f aca="false">SUM(P163:P165)</f>
        <v>0</v>
      </c>
      <c r="Q162" s="198"/>
      <c r="R162" s="199" t="n">
        <f aca="false">SUM(R163:R165)</f>
        <v>0</v>
      </c>
      <c r="S162" s="198"/>
      <c r="T162" s="200" t="n">
        <f aca="false">SUM(T163:T165)</f>
        <v>0</v>
      </c>
      <c r="AR162" s="201" t="s">
        <v>10</v>
      </c>
      <c r="AT162" s="202" t="s">
        <v>69</v>
      </c>
      <c r="AU162" s="202" t="s">
        <v>10</v>
      </c>
      <c r="AY162" s="201" t="s">
        <v>122</v>
      </c>
      <c r="BK162" s="203" t="n">
        <f aca="false">SUM(BK163:BK165)</f>
        <v>0</v>
      </c>
    </row>
    <row collapsed="false" customFormat="true" customHeight="true" hidden="false" ht="16.5" outlineLevel="0" r="163" s="30">
      <c r="B163" s="31"/>
      <c r="C163" s="206" t="s">
        <v>296</v>
      </c>
      <c r="D163" s="206" t="s">
        <v>124</v>
      </c>
      <c r="E163" s="207" t="s">
        <v>297</v>
      </c>
      <c r="F163" s="208" t="s">
        <v>298</v>
      </c>
      <c r="G163" s="209" t="s">
        <v>245</v>
      </c>
      <c r="H163" s="210" t="n">
        <v>123</v>
      </c>
      <c r="I163" s="211"/>
      <c r="J163" s="210" t="n">
        <f aca="false">ROUND(I163*H163,0)</f>
        <v>0</v>
      </c>
      <c r="K163" s="208"/>
      <c r="L163" s="57"/>
      <c r="M163" s="212"/>
      <c r="N163" s="213" t="s">
        <v>41</v>
      </c>
      <c r="O163" s="32"/>
      <c r="P163" s="214" t="n">
        <f aca="false">O163*H163</f>
        <v>0</v>
      </c>
      <c r="Q163" s="214" t="n">
        <v>0</v>
      </c>
      <c r="R163" s="214" t="n">
        <f aca="false">Q163*H163</f>
        <v>0</v>
      </c>
      <c r="S163" s="214" t="n">
        <v>0</v>
      </c>
      <c r="T163" s="215" t="n">
        <f aca="false">S163*H163</f>
        <v>0</v>
      </c>
      <c r="AR163" s="10" t="s">
        <v>129</v>
      </c>
      <c r="AT163" s="10" t="s">
        <v>124</v>
      </c>
      <c r="AU163" s="10" t="s">
        <v>79</v>
      </c>
      <c r="AY163" s="10" t="s">
        <v>122</v>
      </c>
      <c r="BE163" s="216" t="n">
        <f aca="false">IF(N163="základní",J163,0)</f>
        <v>0</v>
      </c>
      <c r="BF163" s="216" t="n">
        <f aca="false">IF(N163="snížená",J163,0)</f>
        <v>0</v>
      </c>
      <c r="BG163" s="216" t="n">
        <f aca="false">IF(N163="zákl. přenesená",J163,0)</f>
        <v>0</v>
      </c>
      <c r="BH163" s="216" t="n">
        <f aca="false">IF(N163="sníž. přenesená",J163,0)</f>
        <v>0</v>
      </c>
      <c r="BI163" s="216" t="n">
        <f aca="false">IF(N163="nulová",J163,0)</f>
        <v>0</v>
      </c>
      <c r="BJ163" s="10" t="s">
        <v>10</v>
      </c>
      <c r="BK163" s="216" t="n">
        <f aca="false">ROUND(I163*H163,0)</f>
        <v>0</v>
      </c>
      <c r="BL163" s="10" t="s">
        <v>129</v>
      </c>
      <c r="BM163" s="10" t="s">
        <v>299</v>
      </c>
    </row>
    <row collapsed="false" customFormat="true" customHeight="false" hidden="false" ht="12.85" outlineLevel="0" r="164" s="217">
      <c r="B164" s="218"/>
      <c r="C164" s="219"/>
      <c r="D164" s="220" t="s">
        <v>131</v>
      </c>
      <c r="E164" s="221"/>
      <c r="F164" s="222" t="s">
        <v>248</v>
      </c>
      <c r="G164" s="219"/>
      <c r="H164" s="223" t="n">
        <v>123</v>
      </c>
      <c r="I164" s="224"/>
      <c r="J164" s="219"/>
      <c r="K164" s="219"/>
      <c r="L164" s="225"/>
      <c r="M164" s="226"/>
      <c r="N164" s="227"/>
      <c r="O164" s="227"/>
      <c r="P164" s="227"/>
      <c r="Q164" s="227"/>
      <c r="R164" s="227"/>
      <c r="S164" s="227"/>
      <c r="T164" s="228"/>
      <c r="AT164" s="229" t="s">
        <v>131</v>
      </c>
      <c r="AU164" s="229" t="s">
        <v>79</v>
      </c>
      <c r="AV164" s="217" t="s">
        <v>79</v>
      </c>
      <c r="AW164" s="217" t="s">
        <v>34</v>
      </c>
      <c r="AX164" s="217" t="s">
        <v>10</v>
      </c>
      <c r="AY164" s="229" t="s">
        <v>122</v>
      </c>
    </row>
    <row collapsed="false" customFormat="true" customHeight="true" hidden="false" ht="16.5" outlineLevel="0" r="165" s="30">
      <c r="B165" s="31"/>
      <c r="C165" s="206" t="s">
        <v>300</v>
      </c>
      <c r="D165" s="206" t="s">
        <v>124</v>
      </c>
      <c r="E165" s="207" t="s">
        <v>301</v>
      </c>
      <c r="F165" s="208" t="s">
        <v>302</v>
      </c>
      <c r="G165" s="209" t="s">
        <v>303</v>
      </c>
      <c r="H165" s="210" t="n">
        <v>1</v>
      </c>
      <c r="I165" s="211"/>
      <c r="J165" s="210" t="n">
        <f aca="false">ROUND(I165*H165,0)</f>
        <v>0</v>
      </c>
      <c r="K165" s="208"/>
      <c r="L165" s="57"/>
      <c r="M165" s="212"/>
      <c r="N165" s="213" t="s">
        <v>41</v>
      </c>
      <c r="O165" s="32"/>
      <c r="P165" s="214" t="n">
        <f aca="false">O165*H165</f>
        <v>0</v>
      </c>
      <c r="Q165" s="214" t="n">
        <v>0</v>
      </c>
      <c r="R165" s="214" t="n">
        <f aca="false">Q165*H165</f>
        <v>0</v>
      </c>
      <c r="S165" s="214" t="n">
        <v>0</v>
      </c>
      <c r="T165" s="215" t="n">
        <f aca="false">S165*H165</f>
        <v>0</v>
      </c>
      <c r="AR165" s="10" t="s">
        <v>129</v>
      </c>
      <c r="AT165" s="10" t="s">
        <v>124</v>
      </c>
      <c r="AU165" s="10" t="s">
        <v>79</v>
      </c>
      <c r="AY165" s="10" t="s">
        <v>122</v>
      </c>
      <c r="BE165" s="216" t="n">
        <f aca="false">IF(N165="základní",J165,0)</f>
        <v>0</v>
      </c>
      <c r="BF165" s="216" t="n">
        <f aca="false">IF(N165="snížená",J165,0)</f>
        <v>0</v>
      </c>
      <c r="BG165" s="216" t="n">
        <f aca="false">IF(N165="zákl. přenesená",J165,0)</f>
        <v>0</v>
      </c>
      <c r="BH165" s="216" t="n">
        <f aca="false">IF(N165="sníž. přenesená",J165,0)</f>
        <v>0</v>
      </c>
      <c r="BI165" s="216" t="n">
        <f aca="false">IF(N165="nulová",J165,0)</f>
        <v>0</v>
      </c>
      <c r="BJ165" s="10" t="s">
        <v>10</v>
      </c>
      <c r="BK165" s="216" t="n">
        <f aca="false">ROUND(I165*H165,0)</f>
        <v>0</v>
      </c>
      <c r="BL165" s="10" t="s">
        <v>129</v>
      </c>
      <c r="BM165" s="10" t="s">
        <v>304</v>
      </c>
    </row>
    <row collapsed="false" customFormat="true" customHeight="true" hidden="false" ht="29.9" outlineLevel="0" r="166" s="189">
      <c r="B166" s="190"/>
      <c r="C166" s="191"/>
      <c r="D166" s="192" t="s">
        <v>69</v>
      </c>
      <c r="E166" s="204" t="s">
        <v>305</v>
      </c>
      <c r="F166" s="204" t="s">
        <v>306</v>
      </c>
      <c r="G166" s="191"/>
      <c r="H166" s="191"/>
      <c r="I166" s="194"/>
      <c r="J166" s="205" t="n">
        <f aca="false">BK166</f>
        <v>0</v>
      </c>
      <c r="K166" s="191"/>
      <c r="L166" s="196"/>
      <c r="M166" s="197"/>
      <c r="N166" s="198"/>
      <c r="O166" s="198"/>
      <c r="P166" s="199" t="n">
        <f aca="false">SUM(P167:P169)</f>
        <v>0</v>
      </c>
      <c r="Q166" s="198"/>
      <c r="R166" s="199" t="n">
        <f aca="false">SUM(R167:R169)</f>
        <v>0</v>
      </c>
      <c r="S166" s="198"/>
      <c r="T166" s="200" t="n">
        <f aca="false">SUM(T167:T169)</f>
        <v>0</v>
      </c>
      <c r="AR166" s="201" t="s">
        <v>10</v>
      </c>
      <c r="AT166" s="202" t="s">
        <v>69</v>
      </c>
      <c r="AU166" s="202" t="s">
        <v>10</v>
      </c>
      <c r="AY166" s="201" t="s">
        <v>122</v>
      </c>
      <c r="BK166" s="203" t="n">
        <f aca="false">SUM(BK167:BK169)</f>
        <v>0</v>
      </c>
    </row>
    <row collapsed="false" customFormat="true" customHeight="true" hidden="false" ht="25.5" outlineLevel="0" r="167" s="30">
      <c r="B167" s="31"/>
      <c r="C167" s="206" t="s">
        <v>307</v>
      </c>
      <c r="D167" s="206" t="s">
        <v>124</v>
      </c>
      <c r="E167" s="207" t="s">
        <v>308</v>
      </c>
      <c r="F167" s="208" t="s">
        <v>309</v>
      </c>
      <c r="G167" s="209" t="s">
        <v>192</v>
      </c>
      <c r="H167" s="210" t="n">
        <v>101.47</v>
      </c>
      <c r="I167" s="211"/>
      <c r="J167" s="210" t="n">
        <f aca="false">ROUND(I167*H167,0)</f>
        <v>0</v>
      </c>
      <c r="K167" s="208" t="s">
        <v>128</v>
      </c>
      <c r="L167" s="57"/>
      <c r="M167" s="212"/>
      <c r="N167" s="213" t="s">
        <v>41</v>
      </c>
      <c r="O167" s="32"/>
      <c r="P167" s="214" t="n">
        <f aca="false">O167*H167</f>
        <v>0</v>
      </c>
      <c r="Q167" s="214" t="n">
        <v>0</v>
      </c>
      <c r="R167" s="214" t="n">
        <f aca="false">Q167*H167</f>
        <v>0</v>
      </c>
      <c r="S167" s="214" t="n">
        <v>0</v>
      </c>
      <c r="T167" s="215" t="n">
        <f aca="false">S167*H167</f>
        <v>0</v>
      </c>
      <c r="AR167" s="10" t="s">
        <v>129</v>
      </c>
      <c r="AT167" s="10" t="s">
        <v>124</v>
      </c>
      <c r="AU167" s="10" t="s">
        <v>79</v>
      </c>
      <c r="AY167" s="10" t="s">
        <v>122</v>
      </c>
      <c r="BE167" s="216" t="n">
        <f aca="false">IF(N167="základní",J167,0)</f>
        <v>0</v>
      </c>
      <c r="BF167" s="216" t="n">
        <f aca="false">IF(N167="snížená",J167,0)</f>
        <v>0</v>
      </c>
      <c r="BG167" s="216" t="n">
        <f aca="false">IF(N167="zákl. přenesená",J167,0)</f>
        <v>0</v>
      </c>
      <c r="BH167" s="216" t="n">
        <f aca="false">IF(N167="sníž. přenesená",J167,0)</f>
        <v>0</v>
      </c>
      <c r="BI167" s="216" t="n">
        <f aca="false">IF(N167="nulová",J167,0)</f>
        <v>0</v>
      </c>
      <c r="BJ167" s="10" t="s">
        <v>10</v>
      </c>
      <c r="BK167" s="216" t="n">
        <f aca="false">ROUND(I167*H167,0)</f>
        <v>0</v>
      </c>
      <c r="BL167" s="10" t="s">
        <v>129</v>
      </c>
      <c r="BM167" s="10" t="s">
        <v>310</v>
      </c>
    </row>
    <row collapsed="false" customFormat="true" customHeight="false" hidden="false" ht="12.85" outlineLevel="0" r="168" s="217">
      <c r="B168" s="218"/>
      <c r="C168" s="219"/>
      <c r="D168" s="220" t="s">
        <v>131</v>
      </c>
      <c r="E168" s="221"/>
      <c r="F168" s="222" t="s">
        <v>311</v>
      </c>
      <c r="G168" s="219"/>
      <c r="H168" s="223" t="n">
        <v>101.47</v>
      </c>
      <c r="I168" s="224"/>
      <c r="J168" s="219"/>
      <c r="K168" s="219"/>
      <c r="L168" s="225"/>
      <c r="M168" s="226"/>
      <c r="N168" s="227"/>
      <c r="O168" s="227"/>
      <c r="P168" s="227"/>
      <c r="Q168" s="227"/>
      <c r="R168" s="227"/>
      <c r="S168" s="227"/>
      <c r="T168" s="228"/>
      <c r="AT168" s="229" t="s">
        <v>131</v>
      </c>
      <c r="AU168" s="229" t="s">
        <v>79</v>
      </c>
      <c r="AV168" s="217" t="s">
        <v>79</v>
      </c>
      <c r="AW168" s="217" t="s">
        <v>34</v>
      </c>
      <c r="AX168" s="217" t="s">
        <v>10</v>
      </c>
      <c r="AY168" s="229" t="s">
        <v>122</v>
      </c>
    </row>
    <row collapsed="false" customFormat="true" customHeight="true" hidden="false" ht="16.5" outlineLevel="0" r="169" s="30">
      <c r="B169" s="31"/>
      <c r="C169" s="206" t="s">
        <v>312</v>
      </c>
      <c r="D169" s="206" t="s">
        <v>124</v>
      </c>
      <c r="E169" s="207" t="s">
        <v>313</v>
      </c>
      <c r="F169" s="208" t="s">
        <v>314</v>
      </c>
      <c r="G169" s="209" t="s">
        <v>192</v>
      </c>
      <c r="H169" s="210" t="n">
        <v>44.86</v>
      </c>
      <c r="I169" s="211"/>
      <c r="J169" s="210" t="n">
        <f aca="false">ROUND(I169*H169,0)</f>
        <v>0</v>
      </c>
      <c r="K169" s="208" t="s">
        <v>128</v>
      </c>
      <c r="L169" s="57"/>
      <c r="M169" s="212"/>
      <c r="N169" s="262" t="s">
        <v>41</v>
      </c>
      <c r="O169" s="263"/>
      <c r="P169" s="264" t="n">
        <f aca="false">O169*H169</f>
        <v>0</v>
      </c>
      <c r="Q169" s="264" t="n">
        <v>0</v>
      </c>
      <c r="R169" s="264" t="n">
        <f aca="false">Q169*H169</f>
        <v>0</v>
      </c>
      <c r="S169" s="264" t="n">
        <v>0</v>
      </c>
      <c r="T169" s="265" t="n">
        <f aca="false">S169*H169</f>
        <v>0</v>
      </c>
      <c r="AR169" s="10" t="s">
        <v>129</v>
      </c>
      <c r="AT169" s="10" t="s">
        <v>124</v>
      </c>
      <c r="AU169" s="10" t="s">
        <v>79</v>
      </c>
      <c r="AY169" s="10" t="s">
        <v>122</v>
      </c>
      <c r="BE169" s="216" t="n">
        <f aca="false">IF(N169="základní",J169,0)</f>
        <v>0</v>
      </c>
      <c r="BF169" s="216" t="n">
        <f aca="false">IF(N169="snížená",J169,0)</f>
        <v>0</v>
      </c>
      <c r="BG169" s="216" t="n">
        <f aca="false">IF(N169="zákl. přenesená",J169,0)</f>
        <v>0</v>
      </c>
      <c r="BH169" s="216" t="n">
        <f aca="false">IF(N169="sníž. přenesená",J169,0)</f>
        <v>0</v>
      </c>
      <c r="BI169" s="216" t="n">
        <f aca="false">IF(N169="nulová",J169,0)</f>
        <v>0</v>
      </c>
      <c r="BJ169" s="10" t="s">
        <v>10</v>
      </c>
      <c r="BK169" s="216" t="n">
        <f aca="false">ROUND(I169*H169,0)</f>
        <v>0</v>
      </c>
      <c r="BL169" s="10" t="s">
        <v>129</v>
      </c>
      <c r="BM169" s="10" t="s">
        <v>315</v>
      </c>
    </row>
    <row collapsed="false" customFormat="true" customHeight="true" hidden="false" ht="6.95" outlineLevel="0" r="170" s="30">
      <c r="B170" s="52"/>
      <c r="C170" s="53"/>
      <c r="D170" s="53"/>
      <c r="E170" s="53"/>
      <c r="F170" s="53"/>
      <c r="G170" s="53"/>
      <c r="H170" s="53"/>
      <c r="I170" s="148"/>
      <c r="J170" s="53"/>
      <c r="K170" s="53"/>
      <c r="L170" s="57"/>
    </row>
  </sheetData>
  <autoFilter ref="C82:K169"/>
  <mergeCells count="10">
    <mergeCell ref="G1:H1"/>
    <mergeCell ref="L2:V2"/>
    <mergeCell ref="E7:H7"/>
    <mergeCell ref="E9:H9"/>
    <mergeCell ref="E24:H24"/>
    <mergeCell ref="E45:H45"/>
    <mergeCell ref="E47:H47"/>
    <mergeCell ref="J51:J52"/>
    <mergeCell ref="E73:H73"/>
    <mergeCell ref="E75:H75"/>
  </mergeCells>
  <hyperlinks>
    <hyperlink display="1) Krycí list soupisu" location="C2" ref="F1"/>
    <hyperlink display="2) Rekapitulace" location="C54" ref="G1"/>
    <hyperlink display="3) Soupis prací" location="C82" ref="J1"/>
    <hyperlink display="Rekapitulace stavby" location="'Rekapitulace stavby'!C2" ref="L1"/>
  </hyperlinks>
  <printOptions headings="false" gridLines="false" gridLinesSet="true" horizontalCentered="false" verticalCentered="false"/>
  <pageMargins left="0.583333333333333" right="0.583333333333333" top="0.583333333333333" bottom="0.583333333333333" header="0.511805555555555" footer="0"/>
  <pageSetup blackAndWhite="false" cellComments="none" copies="1" draft="false" firstPageNumber="0" fitToHeight="10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R157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Left" state="frozen" topLeftCell="A2" xSplit="0" ySplit="1"/>
      <selection activeCell="A1" activeCellId="0" pane="topLeft" sqref="A1"/>
      <selection activeCell="A1" activeCellId="0" pane="bottomLeft" sqref="A1"/>
    </sheetView>
  </sheetViews>
  <sheetFormatPr defaultRowHeight="12.85"/>
  <cols>
    <col collapsed="false" hidden="false" max="2" min="2" style="0" width="1.66891891891892"/>
    <col collapsed="false" hidden="false" max="3" min="3" style="0" width="4.16891891891892"/>
    <col collapsed="false" hidden="false" max="4" min="4" style="0" width="4.32432432432432"/>
    <col collapsed="false" hidden="false" max="5" min="5" style="0" width="17.1756756756757"/>
    <col collapsed="false" hidden="false" max="6" min="6" style="0" width="75"/>
    <col collapsed="false" hidden="false" max="7" min="7" style="0" width="8.66216216216216"/>
    <col collapsed="false" hidden="false" max="8" min="8" style="0" width="11.1689189189189"/>
    <col collapsed="false" hidden="false" max="9" min="9" style="120" width="12.6689189189189"/>
    <col collapsed="false" hidden="false" max="10" min="10" style="0" width="23.5"/>
    <col collapsed="false" hidden="false" max="11" min="11" style="0" width="15.5067567567568"/>
    <col collapsed="false" hidden="false" max="12" min="12" style="0" width="8.5"/>
    <col collapsed="false" hidden="true" max="21" min="13" style="0" width="0"/>
    <col collapsed="false" hidden="false" max="22" min="22" style="0" width="12.3378378378378"/>
    <col collapsed="false" hidden="false" max="23" min="23" style="0" width="16.3310810810811"/>
    <col collapsed="false" hidden="false" max="24" min="24" style="0" width="12.3378378378378"/>
    <col collapsed="false" hidden="false" max="25" min="25" style="0" width="15.0067567567568"/>
    <col collapsed="false" hidden="false" max="26" min="26" style="0" width="11"/>
    <col collapsed="false" hidden="false" max="27" min="27" style="0" width="15.0067567567568"/>
    <col collapsed="false" hidden="false" max="28" min="28" style="0" width="16.3310810810811"/>
    <col collapsed="false" hidden="false" max="29" min="29" style="0" width="11"/>
    <col collapsed="false" hidden="false" max="30" min="30" style="0" width="15.0067567567568"/>
    <col collapsed="false" hidden="false" max="31" min="31" style="0" width="16.3310810810811"/>
    <col collapsed="false" hidden="false" max="43" min="32" style="0" width="8.5"/>
    <col collapsed="false" hidden="true" max="65" min="44" style="0" width="0"/>
    <col collapsed="false" hidden="false" max="1025" min="66" style="0" width="8.5"/>
  </cols>
  <sheetData>
    <row collapsed="false" customFormat="false" customHeight="true" hidden="false" ht="21.85" outlineLevel="0" r="1">
      <c r="A1" s="6"/>
      <c r="B1" s="121"/>
      <c r="C1" s="121"/>
      <c r="D1" s="122" t="s">
        <v>1</v>
      </c>
      <c r="E1" s="121"/>
      <c r="F1" s="123" t="s">
        <v>86</v>
      </c>
      <c r="G1" s="123" t="s">
        <v>87</v>
      </c>
      <c r="H1" s="123"/>
      <c r="I1" s="124"/>
      <c r="J1" s="123" t="s">
        <v>88</v>
      </c>
      <c r="K1" s="122" t="s">
        <v>89</v>
      </c>
      <c r="L1" s="123" t="s">
        <v>90</v>
      </c>
      <c r="M1" s="123"/>
      <c r="N1" s="123"/>
      <c r="O1" s="123"/>
      <c r="P1" s="123"/>
      <c r="Q1" s="123"/>
      <c r="R1" s="123"/>
      <c r="S1" s="123"/>
      <c r="T1" s="123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collapsed="false" customFormat="false" customHeight="true" hidden="false" ht="36.95" outlineLevel="0" r="2">
      <c r="L2" s="9"/>
      <c r="M2" s="9"/>
      <c r="N2" s="9"/>
      <c r="O2" s="9"/>
      <c r="P2" s="9"/>
      <c r="Q2" s="9"/>
      <c r="R2" s="9"/>
      <c r="S2" s="9"/>
      <c r="T2" s="9"/>
      <c r="U2" s="9"/>
      <c r="V2" s="9"/>
      <c r="AT2" s="10" t="s">
        <v>82</v>
      </c>
    </row>
    <row collapsed="false" customFormat="false" customHeight="true" hidden="false" ht="6.95" outlineLevel="0" r="3">
      <c r="B3" s="11"/>
      <c r="C3" s="12"/>
      <c r="D3" s="12"/>
      <c r="E3" s="12"/>
      <c r="F3" s="12"/>
      <c r="G3" s="12"/>
      <c r="H3" s="12"/>
      <c r="I3" s="125"/>
      <c r="J3" s="12"/>
      <c r="K3" s="13"/>
      <c r="AT3" s="10" t="s">
        <v>79</v>
      </c>
    </row>
    <row collapsed="false" customFormat="false" customHeight="true" hidden="false" ht="36.95" outlineLevel="0" r="4">
      <c r="B4" s="14"/>
      <c r="C4" s="15"/>
      <c r="D4" s="16" t="s">
        <v>91</v>
      </c>
      <c r="E4" s="15"/>
      <c r="F4" s="15"/>
      <c r="G4" s="15"/>
      <c r="H4" s="15"/>
      <c r="I4" s="126"/>
      <c r="J4" s="15"/>
      <c r="K4" s="17"/>
      <c r="M4" s="18" t="s">
        <v>13</v>
      </c>
      <c r="AT4" s="10" t="s">
        <v>6</v>
      </c>
    </row>
    <row collapsed="false" customFormat="false" customHeight="true" hidden="false" ht="6.95" outlineLevel="0" r="5">
      <c r="B5" s="14"/>
      <c r="C5" s="15"/>
      <c r="D5" s="15"/>
      <c r="E5" s="15"/>
      <c r="F5" s="15"/>
      <c r="G5" s="15"/>
      <c r="H5" s="15"/>
      <c r="I5" s="126"/>
      <c r="J5" s="15"/>
      <c r="K5" s="17"/>
    </row>
    <row collapsed="false" customFormat="false" customHeight="false" hidden="false" ht="12.85" outlineLevel="0" r="6">
      <c r="B6" s="14"/>
      <c r="C6" s="15"/>
      <c r="D6" s="25" t="s">
        <v>18</v>
      </c>
      <c r="E6" s="15"/>
      <c r="F6" s="15"/>
      <c r="G6" s="15"/>
      <c r="H6" s="15"/>
      <c r="I6" s="126"/>
      <c r="J6" s="15"/>
      <c r="K6" s="17"/>
    </row>
    <row collapsed="false" customFormat="false" customHeight="true" hidden="false" ht="16.5" outlineLevel="0" r="7">
      <c r="B7" s="14"/>
      <c r="C7" s="15"/>
      <c r="D7" s="15"/>
      <c r="E7" s="127" t="str">
        <f aca="false">'Rekapitulace stavby'!K6</f>
        <v>Pulečný - prosloužení splaškové stoky k čp. 15</v>
      </c>
      <c r="F7" s="127"/>
      <c r="G7" s="127"/>
      <c r="H7" s="127"/>
      <c r="I7" s="126"/>
      <c r="J7" s="15"/>
      <c r="K7" s="17"/>
    </row>
    <row collapsed="false" customFormat="true" customHeight="false" hidden="false" ht="12.85" outlineLevel="0" r="8" s="30">
      <c r="B8" s="31"/>
      <c r="C8" s="32"/>
      <c r="D8" s="25" t="s">
        <v>92</v>
      </c>
      <c r="E8" s="32"/>
      <c r="F8" s="32"/>
      <c r="G8" s="32"/>
      <c r="H8" s="32"/>
      <c r="I8" s="128"/>
      <c r="J8" s="32"/>
      <c r="K8" s="36"/>
    </row>
    <row collapsed="false" customFormat="true" customHeight="true" hidden="false" ht="36.95" outlineLevel="0" r="9" s="30">
      <c r="B9" s="31"/>
      <c r="C9" s="32"/>
      <c r="D9" s="32"/>
      <c r="E9" s="69" t="s">
        <v>316</v>
      </c>
      <c r="F9" s="69"/>
      <c r="G9" s="69"/>
      <c r="H9" s="69"/>
      <c r="I9" s="128"/>
      <c r="J9" s="32"/>
      <c r="K9" s="36"/>
    </row>
    <row collapsed="false" customFormat="true" customHeight="false" hidden="false" ht="12.85" outlineLevel="0" r="10" s="30">
      <c r="B10" s="31"/>
      <c r="C10" s="32"/>
      <c r="D10" s="32"/>
      <c r="E10" s="32"/>
      <c r="F10" s="32"/>
      <c r="G10" s="32"/>
      <c r="H10" s="32"/>
      <c r="I10" s="128"/>
      <c r="J10" s="32"/>
      <c r="K10" s="36"/>
    </row>
    <row collapsed="false" customFormat="true" customHeight="true" hidden="false" ht="14.4" outlineLevel="0" r="11" s="30">
      <c r="B11" s="31"/>
      <c r="C11" s="32"/>
      <c r="D11" s="25" t="s">
        <v>20</v>
      </c>
      <c r="E11" s="32"/>
      <c r="F11" s="21"/>
      <c r="G11" s="32"/>
      <c r="H11" s="32"/>
      <c r="I11" s="129" t="s">
        <v>21</v>
      </c>
      <c r="J11" s="21"/>
      <c r="K11" s="36"/>
    </row>
    <row collapsed="false" customFormat="true" customHeight="true" hidden="false" ht="14.4" outlineLevel="0" r="12" s="30">
      <c r="B12" s="31"/>
      <c r="C12" s="32"/>
      <c r="D12" s="25" t="s">
        <v>22</v>
      </c>
      <c r="E12" s="32"/>
      <c r="F12" s="21" t="s">
        <v>23</v>
      </c>
      <c r="G12" s="32"/>
      <c r="H12" s="32"/>
      <c r="I12" s="129" t="s">
        <v>24</v>
      </c>
      <c r="J12" s="72" t="str">
        <f aca="false">'Rekapitulace stavby'!AN8</f>
        <v>21. 4. 2018</v>
      </c>
      <c r="K12" s="36"/>
    </row>
    <row collapsed="false" customFormat="true" customHeight="true" hidden="false" ht="10.8" outlineLevel="0" r="13" s="30">
      <c r="B13" s="31"/>
      <c r="C13" s="32"/>
      <c r="D13" s="32"/>
      <c r="E13" s="32"/>
      <c r="F13" s="32"/>
      <c r="G13" s="32"/>
      <c r="H13" s="32"/>
      <c r="I13" s="128"/>
      <c r="J13" s="32"/>
      <c r="K13" s="36"/>
    </row>
    <row collapsed="false" customFormat="true" customHeight="true" hidden="false" ht="14.4" outlineLevel="0" r="14" s="30">
      <c r="B14" s="31"/>
      <c r="C14" s="32"/>
      <c r="D14" s="25" t="s">
        <v>26</v>
      </c>
      <c r="E14" s="32"/>
      <c r="F14" s="32"/>
      <c r="G14" s="32"/>
      <c r="H14" s="32"/>
      <c r="I14" s="129" t="s">
        <v>27</v>
      </c>
      <c r="J14" s="21" t="str">
        <f aca="false">IF('Rekapitulace stavby'!AN10="","",'Rekapitulace stavby'!AN10)</f>
        <v/>
      </c>
      <c r="K14" s="36"/>
    </row>
    <row collapsed="false" customFormat="true" customHeight="true" hidden="false" ht="18" outlineLevel="0" r="15" s="30">
      <c r="B15" s="31"/>
      <c r="C15" s="32"/>
      <c r="D15" s="32"/>
      <c r="E15" s="21" t="str">
        <f aca="false">IF('Rekapitulace stavby'!E11="","",'Rekapitulace stavby'!E11)</f>
        <v> </v>
      </c>
      <c r="F15" s="32"/>
      <c r="G15" s="32"/>
      <c r="H15" s="32"/>
      <c r="I15" s="129" t="s">
        <v>29</v>
      </c>
      <c r="J15" s="21" t="str">
        <f aca="false">IF('Rekapitulace stavby'!AN11="","",'Rekapitulace stavby'!AN11)</f>
        <v/>
      </c>
      <c r="K15" s="36"/>
    </row>
    <row collapsed="false" customFormat="true" customHeight="true" hidden="false" ht="6.95" outlineLevel="0" r="16" s="30">
      <c r="B16" s="31"/>
      <c r="C16" s="32"/>
      <c r="D16" s="32"/>
      <c r="E16" s="32"/>
      <c r="F16" s="32"/>
      <c r="G16" s="32"/>
      <c r="H16" s="32"/>
      <c r="I16" s="128"/>
      <c r="J16" s="32"/>
      <c r="K16" s="36"/>
    </row>
    <row collapsed="false" customFormat="true" customHeight="true" hidden="false" ht="14.4" outlineLevel="0" r="17" s="30">
      <c r="B17" s="31"/>
      <c r="C17" s="32"/>
      <c r="D17" s="25" t="s">
        <v>30</v>
      </c>
      <c r="E17" s="32"/>
      <c r="F17" s="32"/>
      <c r="G17" s="32"/>
      <c r="H17" s="32"/>
      <c r="I17" s="129" t="s">
        <v>27</v>
      </c>
      <c r="J17" s="21" t="str">
        <f aca="false">IF('Rekapitulace stavby'!AN13="Vyplň údaj","",IF('Rekapitulace stavby'!AN13="","",'Rekapitulace stavby'!AN13))</f>
        <v/>
      </c>
      <c r="K17" s="36"/>
    </row>
    <row collapsed="false" customFormat="true" customHeight="true" hidden="false" ht="18" outlineLevel="0" r="18" s="30">
      <c r="B18" s="31"/>
      <c r="C18" s="32"/>
      <c r="D18" s="32"/>
      <c r="E18" s="21" t="str">
        <f aca="false">IF('Rekapitulace stavby'!E14="Vyplň údaj","",IF('Rekapitulace stavby'!E14="","",'Rekapitulace stavby'!E14))</f>
        <v/>
      </c>
      <c r="F18" s="32"/>
      <c r="G18" s="32"/>
      <c r="H18" s="32"/>
      <c r="I18" s="129" t="s">
        <v>29</v>
      </c>
      <c r="J18" s="21" t="str">
        <f aca="false">IF('Rekapitulace stavby'!AN14="Vyplň údaj","",IF('Rekapitulace stavby'!AN14="","",'Rekapitulace stavby'!AN14))</f>
        <v/>
      </c>
      <c r="K18" s="36"/>
    </row>
    <row collapsed="false" customFormat="true" customHeight="true" hidden="false" ht="6.95" outlineLevel="0" r="19" s="30">
      <c r="B19" s="31"/>
      <c r="C19" s="32"/>
      <c r="D19" s="32"/>
      <c r="E19" s="32"/>
      <c r="F19" s="32"/>
      <c r="G19" s="32"/>
      <c r="H19" s="32"/>
      <c r="I19" s="128"/>
      <c r="J19" s="32"/>
      <c r="K19" s="36"/>
    </row>
    <row collapsed="false" customFormat="true" customHeight="true" hidden="false" ht="14.4" outlineLevel="0" r="20" s="30">
      <c r="B20" s="31"/>
      <c r="C20" s="32"/>
      <c r="D20" s="25" t="s">
        <v>32</v>
      </c>
      <c r="E20" s="32"/>
      <c r="F20" s="32"/>
      <c r="G20" s="32"/>
      <c r="H20" s="32"/>
      <c r="I20" s="129" t="s">
        <v>27</v>
      </c>
      <c r="J20" s="21"/>
      <c r="K20" s="36"/>
    </row>
    <row collapsed="false" customFormat="true" customHeight="true" hidden="false" ht="18" outlineLevel="0" r="21" s="30">
      <c r="B21" s="31"/>
      <c r="C21" s="32"/>
      <c r="D21" s="32"/>
      <c r="E21" s="21" t="s">
        <v>33</v>
      </c>
      <c r="F21" s="32"/>
      <c r="G21" s="32"/>
      <c r="H21" s="32"/>
      <c r="I21" s="129" t="s">
        <v>29</v>
      </c>
      <c r="J21" s="21"/>
      <c r="K21" s="36"/>
    </row>
    <row collapsed="false" customFormat="true" customHeight="true" hidden="false" ht="6.95" outlineLevel="0" r="22" s="30">
      <c r="B22" s="31"/>
      <c r="C22" s="32"/>
      <c r="D22" s="32"/>
      <c r="E22" s="32"/>
      <c r="F22" s="32"/>
      <c r="G22" s="32"/>
      <c r="H22" s="32"/>
      <c r="I22" s="128"/>
      <c r="J22" s="32"/>
      <c r="K22" s="36"/>
    </row>
    <row collapsed="false" customFormat="true" customHeight="true" hidden="false" ht="14.4" outlineLevel="0" r="23" s="30">
      <c r="B23" s="31"/>
      <c r="C23" s="32"/>
      <c r="D23" s="25" t="s">
        <v>35</v>
      </c>
      <c r="E23" s="32"/>
      <c r="F23" s="32"/>
      <c r="G23" s="32"/>
      <c r="H23" s="32"/>
      <c r="I23" s="128"/>
      <c r="J23" s="32"/>
      <c r="K23" s="36"/>
    </row>
    <row collapsed="false" customFormat="true" customHeight="true" hidden="false" ht="16.5" outlineLevel="0" r="24" s="130">
      <c r="B24" s="131"/>
      <c r="C24" s="132"/>
      <c r="D24" s="132"/>
      <c r="E24" s="28"/>
      <c r="F24" s="28"/>
      <c r="G24" s="28"/>
      <c r="H24" s="28"/>
      <c r="I24" s="133"/>
      <c r="J24" s="132"/>
      <c r="K24" s="134"/>
    </row>
    <row collapsed="false" customFormat="true" customHeight="true" hidden="false" ht="6.95" outlineLevel="0" r="25" s="30">
      <c r="B25" s="31"/>
      <c r="C25" s="32"/>
      <c r="D25" s="32"/>
      <c r="E25" s="32"/>
      <c r="F25" s="32"/>
      <c r="G25" s="32"/>
      <c r="H25" s="32"/>
      <c r="I25" s="128"/>
      <c r="J25" s="32"/>
      <c r="K25" s="36"/>
    </row>
    <row collapsed="false" customFormat="true" customHeight="true" hidden="false" ht="6.95" outlineLevel="0" r="26" s="30">
      <c r="B26" s="31"/>
      <c r="C26" s="32"/>
      <c r="D26" s="89"/>
      <c r="E26" s="89"/>
      <c r="F26" s="89"/>
      <c r="G26" s="89"/>
      <c r="H26" s="89"/>
      <c r="I26" s="135"/>
      <c r="J26" s="89"/>
      <c r="K26" s="136"/>
    </row>
    <row collapsed="false" customFormat="true" customHeight="true" hidden="false" ht="25.45" outlineLevel="0" r="27" s="30">
      <c r="B27" s="31"/>
      <c r="C27" s="32"/>
      <c r="D27" s="137" t="s">
        <v>36</v>
      </c>
      <c r="E27" s="32"/>
      <c r="F27" s="32"/>
      <c r="G27" s="32"/>
      <c r="H27" s="32"/>
      <c r="I27" s="128"/>
      <c r="J27" s="94" t="n">
        <f aca="false">ROUND(J82,2)</f>
        <v>0</v>
      </c>
      <c r="K27" s="36"/>
    </row>
    <row collapsed="false" customFormat="true" customHeight="true" hidden="false" ht="6.95" outlineLevel="0" r="28" s="30">
      <c r="B28" s="31"/>
      <c r="C28" s="32"/>
      <c r="D28" s="89"/>
      <c r="E28" s="89"/>
      <c r="F28" s="89"/>
      <c r="G28" s="89"/>
      <c r="H28" s="89"/>
      <c r="I28" s="135"/>
      <c r="J28" s="89"/>
      <c r="K28" s="136"/>
    </row>
    <row collapsed="false" customFormat="true" customHeight="true" hidden="false" ht="14.4" outlineLevel="0" r="29" s="30">
      <c r="B29" s="31"/>
      <c r="C29" s="32"/>
      <c r="D29" s="32"/>
      <c r="E29" s="32"/>
      <c r="F29" s="37" t="s">
        <v>38</v>
      </c>
      <c r="G29" s="32"/>
      <c r="H29" s="32"/>
      <c r="I29" s="138" t="s">
        <v>37</v>
      </c>
      <c r="J29" s="37" t="s">
        <v>39</v>
      </c>
      <c r="K29" s="36"/>
    </row>
    <row collapsed="false" customFormat="true" customHeight="true" hidden="false" ht="14.4" outlineLevel="0" r="30" s="30">
      <c r="B30" s="31"/>
      <c r="C30" s="32"/>
      <c r="D30" s="41" t="s">
        <v>40</v>
      </c>
      <c r="E30" s="41" t="s">
        <v>41</v>
      </c>
      <c r="F30" s="139" t="n">
        <f aca="false">ROUND(SUM(BE82:BE156), 2)</f>
        <v>0</v>
      </c>
      <c r="G30" s="32"/>
      <c r="H30" s="32"/>
      <c r="I30" s="140" t="n">
        <v>0.21</v>
      </c>
      <c r="J30" s="139" t="n">
        <f aca="false">ROUND(ROUND((SUM(BE82:BE156)), 2)*I30, 2)</f>
        <v>0</v>
      </c>
      <c r="K30" s="36"/>
    </row>
    <row collapsed="false" customFormat="true" customHeight="true" hidden="false" ht="14.4" outlineLevel="0" r="31" s="30">
      <c r="B31" s="31"/>
      <c r="C31" s="32"/>
      <c r="D31" s="32"/>
      <c r="E31" s="41" t="s">
        <v>42</v>
      </c>
      <c r="F31" s="139" t="n">
        <f aca="false">ROUND(SUM(BF82:BF156), 2)</f>
        <v>0</v>
      </c>
      <c r="G31" s="32"/>
      <c r="H31" s="32"/>
      <c r="I31" s="140" t="n">
        <v>0.15</v>
      </c>
      <c r="J31" s="139" t="n">
        <f aca="false">ROUND(ROUND((SUM(BF82:BF156)), 2)*I31, 2)</f>
        <v>0</v>
      </c>
      <c r="K31" s="36"/>
    </row>
    <row collapsed="false" customFormat="true" customHeight="true" hidden="true" ht="14.4" outlineLevel="0" r="32" s="30">
      <c r="B32" s="31"/>
      <c r="C32" s="32"/>
      <c r="D32" s="32"/>
      <c r="E32" s="41" t="s">
        <v>43</v>
      </c>
      <c r="F32" s="139" t="n">
        <f aca="false">ROUND(SUM(BG82:BG156), 2)</f>
        <v>0</v>
      </c>
      <c r="G32" s="32"/>
      <c r="H32" s="32"/>
      <c r="I32" s="140" t="n">
        <v>0.21</v>
      </c>
      <c r="J32" s="139" t="n">
        <v>0</v>
      </c>
      <c r="K32" s="36"/>
    </row>
    <row collapsed="false" customFormat="true" customHeight="true" hidden="true" ht="14.4" outlineLevel="0" r="33" s="30">
      <c r="B33" s="31"/>
      <c r="C33" s="32"/>
      <c r="D33" s="32"/>
      <c r="E33" s="41" t="s">
        <v>44</v>
      </c>
      <c r="F33" s="139" t="n">
        <f aca="false">ROUND(SUM(BH82:BH156), 2)</f>
        <v>0</v>
      </c>
      <c r="G33" s="32"/>
      <c r="H33" s="32"/>
      <c r="I33" s="140" t="n">
        <v>0.15</v>
      </c>
      <c r="J33" s="139" t="n">
        <v>0</v>
      </c>
      <c r="K33" s="36"/>
    </row>
    <row collapsed="false" customFormat="true" customHeight="true" hidden="true" ht="14.4" outlineLevel="0" r="34" s="30">
      <c r="B34" s="31"/>
      <c r="C34" s="32"/>
      <c r="D34" s="32"/>
      <c r="E34" s="41" t="s">
        <v>45</v>
      </c>
      <c r="F34" s="139" t="n">
        <f aca="false">ROUND(SUM(BI82:BI156), 2)</f>
        <v>0</v>
      </c>
      <c r="G34" s="32"/>
      <c r="H34" s="32"/>
      <c r="I34" s="140" t="n">
        <v>0</v>
      </c>
      <c r="J34" s="139" t="n">
        <v>0</v>
      </c>
      <c r="K34" s="36"/>
    </row>
    <row collapsed="false" customFormat="true" customHeight="true" hidden="false" ht="6.95" outlineLevel="0" r="35" s="30">
      <c r="B35" s="31"/>
      <c r="C35" s="32"/>
      <c r="D35" s="32"/>
      <c r="E35" s="32"/>
      <c r="F35" s="32"/>
      <c r="G35" s="32"/>
      <c r="H35" s="32"/>
      <c r="I35" s="128"/>
      <c r="J35" s="32"/>
      <c r="K35" s="36"/>
    </row>
    <row collapsed="false" customFormat="true" customHeight="true" hidden="false" ht="25.45" outlineLevel="0" r="36" s="30">
      <c r="B36" s="31"/>
      <c r="C36" s="141"/>
      <c r="D36" s="142" t="s">
        <v>46</v>
      </c>
      <c r="E36" s="81"/>
      <c r="F36" s="81"/>
      <c r="G36" s="143" t="s">
        <v>47</v>
      </c>
      <c r="H36" s="144" t="s">
        <v>48</v>
      </c>
      <c r="I36" s="145"/>
      <c r="J36" s="146" t="n">
        <f aca="false">SUM(J27:J34)</f>
        <v>0</v>
      </c>
      <c r="K36" s="147"/>
    </row>
    <row collapsed="false" customFormat="true" customHeight="true" hidden="false" ht="14.4" outlineLevel="0" r="37" s="30">
      <c r="B37" s="52"/>
      <c r="C37" s="53"/>
      <c r="D37" s="53"/>
      <c r="E37" s="53"/>
      <c r="F37" s="53"/>
      <c r="G37" s="53"/>
      <c r="H37" s="53"/>
      <c r="I37" s="148"/>
      <c r="J37" s="53"/>
      <c r="K37" s="54"/>
    </row>
    <row collapsed="false" customFormat="true" customHeight="true" hidden="false" ht="6.95" outlineLevel="0" r="41" s="30">
      <c r="B41" s="149"/>
      <c r="C41" s="150"/>
      <c r="D41" s="150"/>
      <c r="E41" s="150"/>
      <c r="F41" s="150"/>
      <c r="G41" s="150"/>
      <c r="H41" s="150"/>
      <c r="I41" s="151"/>
      <c r="J41" s="150"/>
      <c r="K41" s="152"/>
    </row>
    <row collapsed="false" customFormat="true" customHeight="true" hidden="false" ht="36.95" outlineLevel="0" r="42" s="30">
      <c r="B42" s="31"/>
      <c r="C42" s="16" t="s">
        <v>94</v>
      </c>
      <c r="D42" s="32"/>
      <c r="E42" s="32"/>
      <c r="F42" s="32"/>
      <c r="G42" s="32"/>
      <c r="H42" s="32"/>
      <c r="I42" s="128"/>
      <c r="J42" s="32"/>
      <c r="K42" s="36"/>
    </row>
    <row collapsed="false" customFormat="true" customHeight="true" hidden="false" ht="6.95" outlineLevel="0" r="43" s="30">
      <c r="B43" s="31"/>
      <c r="C43" s="32"/>
      <c r="D43" s="32"/>
      <c r="E43" s="32"/>
      <c r="F43" s="32"/>
      <c r="G43" s="32"/>
      <c r="H43" s="32"/>
      <c r="I43" s="128"/>
      <c r="J43" s="32"/>
      <c r="K43" s="36"/>
    </row>
    <row collapsed="false" customFormat="true" customHeight="true" hidden="false" ht="14.4" outlineLevel="0" r="44" s="30">
      <c r="B44" s="31"/>
      <c r="C44" s="25" t="s">
        <v>18</v>
      </c>
      <c r="D44" s="32"/>
      <c r="E44" s="32"/>
      <c r="F44" s="32"/>
      <c r="G44" s="32"/>
      <c r="H44" s="32"/>
      <c r="I44" s="128"/>
      <c r="J44" s="32"/>
      <c r="K44" s="36"/>
    </row>
    <row collapsed="false" customFormat="true" customHeight="true" hidden="false" ht="16.5" outlineLevel="0" r="45" s="30">
      <c r="B45" s="31"/>
      <c r="C45" s="32"/>
      <c r="D45" s="32"/>
      <c r="E45" s="127" t="str">
        <f aca="false">E7</f>
        <v>Pulečný - prosloužení splaškové stoky k čp. 15</v>
      </c>
      <c r="F45" s="127"/>
      <c r="G45" s="127"/>
      <c r="H45" s="127"/>
      <c r="I45" s="128"/>
      <c r="J45" s="32"/>
      <c r="K45" s="36"/>
    </row>
    <row collapsed="false" customFormat="true" customHeight="true" hidden="false" ht="14.4" outlineLevel="0" r="46" s="30">
      <c r="B46" s="31"/>
      <c r="C46" s="25" t="s">
        <v>92</v>
      </c>
      <c r="D46" s="32"/>
      <c r="E46" s="32"/>
      <c r="F46" s="32"/>
      <c r="G46" s="32"/>
      <c r="H46" s="32"/>
      <c r="I46" s="128"/>
      <c r="J46" s="32"/>
      <c r="K46" s="36"/>
    </row>
    <row collapsed="false" customFormat="true" customHeight="true" hidden="false" ht="17.25" outlineLevel="0" r="47" s="30">
      <c r="B47" s="31"/>
      <c r="C47" s="32"/>
      <c r="D47" s="32"/>
      <c r="E47" s="69" t="str">
        <f aca="false">E9</f>
        <v>SO-02 - Přípojky</v>
      </c>
      <c r="F47" s="69"/>
      <c r="G47" s="69"/>
      <c r="H47" s="69"/>
      <c r="I47" s="128"/>
      <c r="J47" s="32"/>
      <c r="K47" s="36"/>
    </row>
    <row collapsed="false" customFormat="true" customHeight="true" hidden="false" ht="6.95" outlineLevel="0" r="48" s="30">
      <c r="B48" s="31"/>
      <c r="C48" s="32"/>
      <c r="D48" s="32"/>
      <c r="E48" s="32"/>
      <c r="F48" s="32"/>
      <c r="G48" s="32"/>
      <c r="H48" s="32"/>
      <c r="I48" s="128"/>
      <c r="J48" s="32"/>
      <c r="K48" s="36"/>
    </row>
    <row collapsed="false" customFormat="true" customHeight="true" hidden="false" ht="18" outlineLevel="0" r="49" s="30">
      <c r="B49" s="31"/>
      <c r="C49" s="25" t="s">
        <v>22</v>
      </c>
      <c r="D49" s="32"/>
      <c r="E49" s="32"/>
      <c r="F49" s="21" t="str">
        <f aca="false">F12</f>
        <v> </v>
      </c>
      <c r="G49" s="32"/>
      <c r="H49" s="32"/>
      <c r="I49" s="129" t="s">
        <v>24</v>
      </c>
      <c r="J49" s="72" t="str">
        <f aca="false">IF(J12="","",J12)</f>
        <v>21. 4. 2018</v>
      </c>
      <c r="K49" s="36"/>
    </row>
    <row collapsed="false" customFormat="true" customHeight="true" hidden="false" ht="6.95" outlineLevel="0" r="50" s="30">
      <c r="B50" s="31"/>
      <c r="C50" s="32"/>
      <c r="D50" s="32"/>
      <c r="E50" s="32"/>
      <c r="F50" s="32"/>
      <c r="G50" s="32"/>
      <c r="H50" s="32"/>
      <c r="I50" s="128"/>
      <c r="J50" s="32"/>
      <c r="K50" s="36"/>
    </row>
    <row collapsed="false" customFormat="true" customHeight="false" hidden="false" ht="12.85" outlineLevel="0" r="51" s="30">
      <c r="B51" s="31"/>
      <c r="C51" s="25" t="s">
        <v>26</v>
      </c>
      <c r="D51" s="32"/>
      <c r="E51" s="32"/>
      <c r="F51" s="21" t="str">
        <f aca="false">E15</f>
        <v> </v>
      </c>
      <c r="G51" s="32"/>
      <c r="H51" s="32"/>
      <c r="I51" s="129" t="s">
        <v>32</v>
      </c>
      <c r="J51" s="28" t="str">
        <f aca="false">E21</f>
        <v>Ing. Zdeněk Hudec</v>
      </c>
      <c r="K51" s="36"/>
    </row>
    <row collapsed="false" customFormat="true" customHeight="true" hidden="false" ht="14.4" outlineLevel="0" r="52" s="30">
      <c r="B52" s="31"/>
      <c r="C52" s="25" t="s">
        <v>30</v>
      </c>
      <c r="D52" s="32"/>
      <c r="E52" s="32"/>
      <c r="F52" s="21" t="str">
        <f aca="false">IF(E18="","",E18)</f>
        <v/>
      </c>
      <c r="G52" s="32"/>
      <c r="H52" s="32"/>
      <c r="I52" s="128"/>
      <c r="J52" s="28"/>
      <c r="K52" s="36"/>
    </row>
    <row collapsed="false" customFormat="true" customHeight="true" hidden="false" ht="10.3" outlineLevel="0" r="53" s="30">
      <c r="B53" s="31"/>
      <c r="C53" s="32"/>
      <c r="D53" s="32"/>
      <c r="E53" s="32"/>
      <c r="F53" s="32"/>
      <c r="G53" s="32"/>
      <c r="H53" s="32"/>
      <c r="I53" s="128"/>
      <c r="J53" s="32"/>
      <c r="K53" s="36"/>
    </row>
    <row collapsed="false" customFormat="true" customHeight="true" hidden="false" ht="29.3" outlineLevel="0" r="54" s="30">
      <c r="B54" s="31"/>
      <c r="C54" s="153" t="s">
        <v>95</v>
      </c>
      <c r="D54" s="141"/>
      <c r="E54" s="141"/>
      <c r="F54" s="141"/>
      <c r="G54" s="141"/>
      <c r="H54" s="141"/>
      <c r="I54" s="154"/>
      <c r="J54" s="155" t="s">
        <v>96</v>
      </c>
      <c r="K54" s="156"/>
    </row>
    <row collapsed="false" customFormat="true" customHeight="true" hidden="false" ht="10.3" outlineLevel="0" r="55" s="30">
      <c r="B55" s="31"/>
      <c r="C55" s="32"/>
      <c r="D55" s="32"/>
      <c r="E55" s="32"/>
      <c r="F55" s="32"/>
      <c r="G55" s="32"/>
      <c r="H55" s="32"/>
      <c r="I55" s="128"/>
      <c r="J55" s="32"/>
      <c r="K55" s="36"/>
    </row>
    <row collapsed="false" customFormat="true" customHeight="true" hidden="false" ht="29.3" outlineLevel="0" r="56" s="30">
      <c r="B56" s="31"/>
      <c r="C56" s="157" t="s">
        <v>97</v>
      </c>
      <c r="D56" s="32"/>
      <c r="E56" s="32"/>
      <c r="F56" s="32"/>
      <c r="G56" s="32"/>
      <c r="H56" s="32"/>
      <c r="I56" s="128"/>
      <c r="J56" s="94" t="n">
        <f aca="false">J82</f>
        <v>0</v>
      </c>
      <c r="K56" s="36"/>
      <c r="AU56" s="10" t="s">
        <v>98</v>
      </c>
    </row>
    <row collapsed="false" customFormat="true" customHeight="true" hidden="false" ht="24.95" outlineLevel="0" r="57" s="158">
      <c r="B57" s="159"/>
      <c r="C57" s="160"/>
      <c r="D57" s="161" t="s">
        <v>99</v>
      </c>
      <c r="E57" s="162"/>
      <c r="F57" s="162"/>
      <c r="G57" s="162"/>
      <c r="H57" s="162"/>
      <c r="I57" s="163"/>
      <c r="J57" s="164" t="n">
        <f aca="false">J83</f>
        <v>0</v>
      </c>
      <c r="K57" s="165"/>
    </row>
    <row collapsed="false" customFormat="true" customHeight="true" hidden="false" ht="19.95" outlineLevel="0" r="58" s="166">
      <c r="B58" s="167"/>
      <c r="C58" s="168"/>
      <c r="D58" s="169" t="s">
        <v>100</v>
      </c>
      <c r="E58" s="170"/>
      <c r="F58" s="170"/>
      <c r="G58" s="170"/>
      <c r="H58" s="170"/>
      <c r="I58" s="171"/>
      <c r="J58" s="172" t="n">
        <f aca="false">J84</f>
        <v>0</v>
      </c>
      <c r="K58" s="173"/>
    </row>
    <row collapsed="false" customFormat="true" customHeight="true" hidden="false" ht="19.95" outlineLevel="0" r="59" s="166">
      <c r="B59" s="167"/>
      <c r="C59" s="168"/>
      <c r="D59" s="169" t="s">
        <v>101</v>
      </c>
      <c r="E59" s="170"/>
      <c r="F59" s="170"/>
      <c r="G59" s="170"/>
      <c r="H59" s="170"/>
      <c r="I59" s="171"/>
      <c r="J59" s="172" t="n">
        <f aca="false">J132</f>
        <v>0</v>
      </c>
      <c r="K59" s="173"/>
    </row>
    <row collapsed="false" customFormat="true" customHeight="true" hidden="false" ht="19.95" outlineLevel="0" r="60" s="166">
      <c r="B60" s="167"/>
      <c r="C60" s="168"/>
      <c r="D60" s="169" t="s">
        <v>103</v>
      </c>
      <c r="E60" s="170"/>
      <c r="F60" s="170"/>
      <c r="G60" s="170"/>
      <c r="H60" s="170"/>
      <c r="I60" s="171"/>
      <c r="J60" s="172" t="n">
        <f aca="false">J136</f>
        <v>0</v>
      </c>
      <c r="K60" s="173"/>
    </row>
    <row collapsed="false" customFormat="true" customHeight="true" hidden="false" ht="19.95" outlineLevel="0" r="61" s="166">
      <c r="B61" s="167"/>
      <c r="C61" s="168"/>
      <c r="D61" s="169" t="s">
        <v>104</v>
      </c>
      <c r="E61" s="170"/>
      <c r="F61" s="170"/>
      <c r="G61" s="170"/>
      <c r="H61" s="170"/>
      <c r="I61" s="171"/>
      <c r="J61" s="172" t="n">
        <f aca="false">J151</f>
        <v>0</v>
      </c>
      <c r="K61" s="173"/>
    </row>
    <row collapsed="false" customFormat="true" customHeight="true" hidden="false" ht="19.95" outlineLevel="0" r="62" s="166">
      <c r="B62" s="167"/>
      <c r="C62" s="168"/>
      <c r="D62" s="169" t="s">
        <v>105</v>
      </c>
      <c r="E62" s="170"/>
      <c r="F62" s="170"/>
      <c r="G62" s="170"/>
      <c r="H62" s="170"/>
      <c r="I62" s="171"/>
      <c r="J62" s="172" t="n">
        <f aca="false">J155</f>
        <v>0</v>
      </c>
      <c r="K62" s="173"/>
    </row>
    <row collapsed="false" customFormat="true" customHeight="true" hidden="false" ht="21.85" outlineLevel="0" r="63" s="30">
      <c r="B63" s="31"/>
      <c r="C63" s="32"/>
      <c r="D63" s="32"/>
      <c r="E63" s="32"/>
      <c r="F63" s="32"/>
      <c r="G63" s="32"/>
      <c r="H63" s="32"/>
      <c r="I63" s="128"/>
      <c r="J63" s="32"/>
      <c r="K63" s="36"/>
    </row>
    <row collapsed="false" customFormat="true" customHeight="true" hidden="false" ht="6.95" outlineLevel="0" r="64" s="30">
      <c r="B64" s="52"/>
      <c r="C64" s="53"/>
      <c r="D64" s="53"/>
      <c r="E64" s="53"/>
      <c r="F64" s="53"/>
      <c r="G64" s="53"/>
      <c r="H64" s="53"/>
      <c r="I64" s="148"/>
      <c r="J64" s="53"/>
      <c r="K64" s="54"/>
    </row>
    <row collapsed="false" customFormat="true" customHeight="true" hidden="false" ht="6.95" outlineLevel="0" r="68" s="30">
      <c r="B68" s="55"/>
      <c r="C68" s="56"/>
      <c r="D68" s="56"/>
      <c r="E68" s="56"/>
      <c r="F68" s="56"/>
      <c r="G68" s="56"/>
      <c r="H68" s="56"/>
      <c r="I68" s="151"/>
      <c r="J68" s="56"/>
      <c r="K68" s="56"/>
      <c r="L68" s="57"/>
    </row>
    <row collapsed="false" customFormat="true" customHeight="true" hidden="false" ht="36.95" outlineLevel="0" r="69" s="30">
      <c r="B69" s="31"/>
      <c r="C69" s="58" t="s">
        <v>106</v>
      </c>
      <c r="D69" s="59"/>
      <c r="E69" s="59"/>
      <c r="F69" s="59"/>
      <c r="G69" s="59"/>
      <c r="H69" s="59"/>
      <c r="I69" s="174"/>
      <c r="J69" s="59"/>
      <c r="K69" s="59"/>
      <c r="L69" s="57"/>
    </row>
    <row collapsed="false" customFormat="true" customHeight="true" hidden="false" ht="6.95" outlineLevel="0" r="70" s="30">
      <c r="B70" s="31"/>
      <c r="C70" s="59"/>
      <c r="D70" s="59"/>
      <c r="E70" s="59"/>
      <c r="F70" s="59"/>
      <c r="G70" s="59"/>
      <c r="H70" s="59"/>
      <c r="I70" s="174"/>
      <c r="J70" s="59"/>
      <c r="K70" s="59"/>
      <c r="L70" s="57"/>
    </row>
    <row collapsed="false" customFormat="true" customHeight="true" hidden="false" ht="14.4" outlineLevel="0" r="71" s="30">
      <c r="B71" s="31"/>
      <c r="C71" s="62" t="s">
        <v>18</v>
      </c>
      <c r="D71" s="59"/>
      <c r="E71" s="59"/>
      <c r="F71" s="59"/>
      <c r="G71" s="59"/>
      <c r="H71" s="59"/>
      <c r="I71" s="174"/>
      <c r="J71" s="59"/>
      <c r="K71" s="59"/>
      <c r="L71" s="57"/>
    </row>
    <row collapsed="false" customFormat="true" customHeight="true" hidden="false" ht="16.5" outlineLevel="0" r="72" s="30">
      <c r="B72" s="31"/>
      <c r="C72" s="59"/>
      <c r="D72" s="59"/>
      <c r="E72" s="127" t="str">
        <f aca="false">E7</f>
        <v>Pulečný - prosloužení splaškové stoky k čp. 15</v>
      </c>
      <c r="F72" s="127"/>
      <c r="G72" s="127"/>
      <c r="H72" s="127"/>
      <c r="I72" s="174"/>
      <c r="J72" s="59"/>
      <c r="K72" s="59"/>
      <c r="L72" s="57"/>
    </row>
    <row collapsed="false" customFormat="true" customHeight="true" hidden="false" ht="14.4" outlineLevel="0" r="73" s="30">
      <c r="B73" s="31"/>
      <c r="C73" s="62" t="s">
        <v>92</v>
      </c>
      <c r="D73" s="59"/>
      <c r="E73" s="59"/>
      <c r="F73" s="59"/>
      <c r="G73" s="59"/>
      <c r="H73" s="59"/>
      <c r="I73" s="174"/>
      <c r="J73" s="59"/>
      <c r="K73" s="59"/>
      <c r="L73" s="57"/>
    </row>
    <row collapsed="false" customFormat="true" customHeight="true" hidden="false" ht="17.25" outlineLevel="0" r="74" s="30">
      <c r="B74" s="31"/>
      <c r="C74" s="59"/>
      <c r="D74" s="59"/>
      <c r="E74" s="69" t="str">
        <f aca="false">E9</f>
        <v>SO-02 - Přípojky</v>
      </c>
      <c r="F74" s="69"/>
      <c r="G74" s="69"/>
      <c r="H74" s="69"/>
      <c r="I74" s="174"/>
      <c r="J74" s="59"/>
      <c r="K74" s="59"/>
      <c r="L74" s="57"/>
    </row>
    <row collapsed="false" customFormat="true" customHeight="true" hidden="false" ht="6.95" outlineLevel="0" r="75" s="30">
      <c r="B75" s="31"/>
      <c r="C75" s="59"/>
      <c r="D75" s="59"/>
      <c r="E75" s="59"/>
      <c r="F75" s="59"/>
      <c r="G75" s="59"/>
      <c r="H75" s="59"/>
      <c r="I75" s="174"/>
      <c r="J75" s="59"/>
      <c r="K75" s="59"/>
      <c r="L75" s="57"/>
    </row>
    <row collapsed="false" customFormat="true" customHeight="true" hidden="false" ht="18" outlineLevel="0" r="76" s="30">
      <c r="B76" s="31"/>
      <c r="C76" s="62" t="s">
        <v>22</v>
      </c>
      <c r="D76" s="59"/>
      <c r="E76" s="59"/>
      <c r="F76" s="175" t="str">
        <f aca="false">F12</f>
        <v> </v>
      </c>
      <c r="G76" s="59"/>
      <c r="H76" s="59"/>
      <c r="I76" s="176" t="s">
        <v>24</v>
      </c>
      <c r="J76" s="177" t="str">
        <f aca="false">IF(J12="","",J12)</f>
        <v>21. 4. 2018</v>
      </c>
      <c r="K76" s="59"/>
      <c r="L76" s="57"/>
    </row>
    <row collapsed="false" customFormat="true" customHeight="true" hidden="false" ht="6.95" outlineLevel="0" r="77" s="30">
      <c r="B77" s="31"/>
      <c r="C77" s="59"/>
      <c r="D77" s="59"/>
      <c r="E77" s="59"/>
      <c r="F77" s="59"/>
      <c r="G77" s="59"/>
      <c r="H77" s="59"/>
      <c r="I77" s="174"/>
      <c r="J77" s="59"/>
      <c r="K77" s="59"/>
      <c r="L77" s="57"/>
    </row>
    <row collapsed="false" customFormat="true" customHeight="false" hidden="false" ht="12.85" outlineLevel="0" r="78" s="30">
      <c r="B78" s="31"/>
      <c r="C78" s="62" t="s">
        <v>26</v>
      </c>
      <c r="D78" s="59"/>
      <c r="E78" s="59"/>
      <c r="F78" s="175" t="str">
        <f aca="false">E15</f>
        <v> </v>
      </c>
      <c r="G78" s="59"/>
      <c r="H78" s="59"/>
      <c r="I78" s="176" t="s">
        <v>32</v>
      </c>
      <c r="J78" s="175" t="str">
        <f aca="false">E21</f>
        <v>Ing. Zdeněk Hudec</v>
      </c>
      <c r="K78" s="59"/>
      <c r="L78" s="57"/>
    </row>
    <row collapsed="false" customFormat="true" customHeight="true" hidden="false" ht="14.4" outlineLevel="0" r="79" s="30">
      <c r="B79" s="31"/>
      <c r="C79" s="62" t="s">
        <v>30</v>
      </c>
      <c r="D79" s="59"/>
      <c r="E79" s="59"/>
      <c r="F79" s="175" t="str">
        <f aca="false">IF(E18="","",E18)</f>
        <v/>
      </c>
      <c r="G79" s="59"/>
      <c r="H79" s="59"/>
      <c r="I79" s="174"/>
      <c r="J79" s="59"/>
      <c r="K79" s="59"/>
      <c r="L79" s="57"/>
    </row>
    <row collapsed="false" customFormat="true" customHeight="true" hidden="false" ht="10.3" outlineLevel="0" r="80" s="30">
      <c r="B80" s="31"/>
      <c r="C80" s="59"/>
      <c r="D80" s="59"/>
      <c r="E80" s="59"/>
      <c r="F80" s="59"/>
      <c r="G80" s="59"/>
      <c r="H80" s="59"/>
      <c r="I80" s="174"/>
      <c r="J80" s="59"/>
      <c r="K80" s="59"/>
      <c r="L80" s="57"/>
    </row>
    <row collapsed="false" customFormat="true" customHeight="true" hidden="false" ht="29.3" outlineLevel="0" r="81" s="178">
      <c r="B81" s="179"/>
      <c r="C81" s="180" t="s">
        <v>107</v>
      </c>
      <c r="D81" s="181" t="s">
        <v>55</v>
      </c>
      <c r="E81" s="181" t="s">
        <v>51</v>
      </c>
      <c r="F81" s="181" t="s">
        <v>108</v>
      </c>
      <c r="G81" s="181" t="s">
        <v>109</v>
      </c>
      <c r="H81" s="181" t="s">
        <v>110</v>
      </c>
      <c r="I81" s="182" t="s">
        <v>111</v>
      </c>
      <c r="J81" s="181" t="s">
        <v>96</v>
      </c>
      <c r="K81" s="183" t="s">
        <v>112</v>
      </c>
      <c r="L81" s="184"/>
      <c r="M81" s="85" t="s">
        <v>113</v>
      </c>
      <c r="N81" s="86" t="s">
        <v>40</v>
      </c>
      <c r="O81" s="86" t="s">
        <v>114</v>
      </c>
      <c r="P81" s="86" t="s">
        <v>115</v>
      </c>
      <c r="Q81" s="86" t="s">
        <v>116</v>
      </c>
      <c r="R81" s="86" t="s">
        <v>117</v>
      </c>
      <c r="S81" s="86" t="s">
        <v>118</v>
      </c>
      <c r="T81" s="87" t="s">
        <v>119</v>
      </c>
    </row>
    <row collapsed="false" customFormat="true" customHeight="true" hidden="false" ht="29.3" outlineLevel="0" r="82" s="30">
      <c r="B82" s="31"/>
      <c r="C82" s="91" t="s">
        <v>97</v>
      </c>
      <c r="D82" s="59"/>
      <c r="E82" s="59"/>
      <c r="F82" s="59"/>
      <c r="G82" s="59"/>
      <c r="H82" s="59"/>
      <c r="I82" s="174"/>
      <c r="J82" s="185" t="n">
        <f aca="false">BK82</f>
        <v>0</v>
      </c>
      <c r="K82" s="59"/>
      <c r="L82" s="57"/>
      <c r="M82" s="88"/>
      <c r="N82" s="89"/>
      <c r="O82" s="89"/>
      <c r="P82" s="186" t="n">
        <f aca="false">P83</f>
        <v>0</v>
      </c>
      <c r="Q82" s="89"/>
      <c r="R82" s="186" t="n">
        <f aca="false">R83</f>
        <v>2.15923</v>
      </c>
      <c r="S82" s="89"/>
      <c r="T82" s="187" t="n">
        <f aca="false">T83</f>
        <v>0</v>
      </c>
      <c r="AT82" s="10" t="s">
        <v>69</v>
      </c>
      <c r="AU82" s="10" t="s">
        <v>98</v>
      </c>
      <c r="BK82" s="188" t="n">
        <f aca="false">BK83</f>
        <v>0</v>
      </c>
    </row>
    <row collapsed="false" customFormat="true" customHeight="true" hidden="false" ht="37.45" outlineLevel="0" r="83" s="189">
      <c r="B83" s="190"/>
      <c r="C83" s="191"/>
      <c r="D83" s="192" t="s">
        <v>69</v>
      </c>
      <c r="E83" s="193" t="s">
        <v>120</v>
      </c>
      <c r="F83" s="193" t="s">
        <v>121</v>
      </c>
      <c r="G83" s="191"/>
      <c r="H83" s="191"/>
      <c r="I83" s="194"/>
      <c r="J83" s="195" t="n">
        <f aca="false">BK83</f>
        <v>0</v>
      </c>
      <c r="K83" s="191"/>
      <c r="L83" s="196"/>
      <c r="M83" s="197"/>
      <c r="N83" s="198"/>
      <c r="O83" s="198"/>
      <c r="P83" s="199" t="n">
        <f aca="false">P84+P132+P136+P151+P155</f>
        <v>0</v>
      </c>
      <c r="Q83" s="198"/>
      <c r="R83" s="199" t="n">
        <f aca="false">R84+R132+R136+R151+R155</f>
        <v>2.15923</v>
      </c>
      <c r="S83" s="198"/>
      <c r="T83" s="200" t="n">
        <f aca="false">T84+T132+T136+T151+T155</f>
        <v>0</v>
      </c>
      <c r="AR83" s="201" t="s">
        <v>10</v>
      </c>
      <c r="AT83" s="202" t="s">
        <v>69</v>
      </c>
      <c r="AU83" s="202" t="s">
        <v>70</v>
      </c>
      <c r="AY83" s="201" t="s">
        <v>122</v>
      </c>
      <c r="BK83" s="203" t="n">
        <f aca="false">BK84+BK132+BK136+BK151+BK155</f>
        <v>0</v>
      </c>
    </row>
    <row collapsed="false" customFormat="true" customHeight="true" hidden="false" ht="19.95" outlineLevel="0" r="84" s="189">
      <c r="B84" s="190"/>
      <c r="C84" s="191"/>
      <c r="D84" s="192" t="s">
        <v>69</v>
      </c>
      <c r="E84" s="204" t="s">
        <v>10</v>
      </c>
      <c r="F84" s="204" t="s">
        <v>123</v>
      </c>
      <c r="G84" s="191"/>
      <c r="H84" s="191"/>
      <c r="I84" s="194"/>
      <c r="J84" s="205" t="n">
        <f aca="false">BK84</f>
        <v>0</v>
      </c>
      <c r="K84" s="191"/>
      <c r="L84" s="196"/>
      <c r="M84" s="197"/>
      <c r="N84" s="198"/>
      <c r="O84" s="198"/>
      <c r="P84" s="199" t="n">
        <f aca="false">SUM(P85:P131)</f>
        <v>0</v>
      </c>
      <c r="Q84" s="198"/>
      <c r="R84" s="199" t="n">
        <f aca="false">SUM(R85:R131)</f>
        <v>0.18955</v>
      </c>
      <c r="S84" s="198"/>
      <c r="T84" s="200" t="n">
        <f aca="false">SUM(T85:T131)</f>
        <v>0</v>
      </c>
      <c r="AR84" s="201" t="s">
        <v>10</v>
      </c>
      <c r="AT84" s="202" t="s">
        <v>69</v>
      </c>
      <c r="AU84" s="202" t="s">
        <v>10</v>
      </c>
      <c r="AY84" s="201" t="s">
        <v>122</v>
      </c>
      <c r="BK84" s="203" t="n">
        <f aca="false">SUM(BK85:BK131)</f>
        <v>0</v>
      </c>
    </row>
    <row collapsed="false" customFormat="true" customHeight="true" hidden="false" ht="16.5" outlineLevel="0" r="85" s="30">
      <c r="B85" s="31"/>
      <c r="C85" s="206" t="s">
        <v>10</v>
      </c>
      <c r="D85" s="206" t="s">
        <v>124</v>
      </c>
      <c r="E85" s="207" t="s">
        <v>317</v>
      </c>
      <c r="F85" s="208" t="s">
        <v>318</v>
      </c>
      <c r="G85" s="209" t="s">
        <v>140</v>
      </c>
      <c r="H85" s="210" t="n">
        <v>33.45</v>
      </c>
      <c r="I85" s="211"/>
      <c r="J85" s="210" t="n">
        <f aca="false">ROUND(I85*H85,0)</f>
        <v>0</v>
      </c>
      <c r="K85" s="208" t="s">
        <v>128</v>
      </c>
      <c r="L85" s="57"/>
      <c r="M85" s="212"/>
      <c r="N85" s="213" t="s">
        <v>41</v>
      </c>
      <c r="O85" s="32"/>
      <c r="P85" s="214" t="n">
        <f aca="false">O85*H85</f>
        <v>0</v>
      </c>
      <c r="Q85" s="214" t="n">
        <v>0</v>
      </c>
      <c r="R85" s="214" t="n">
        <f aca="false">Q85*H85</f>
        <v>0</v>
      </c>
      <c r="S85" s="214" t="n">
        <v>0</v>
      </c>
      <c r="T85" s="215" t="n">
        <f aca="false">S85*H85</f>
        <v>0</v>
      </c>
      <c r="AR85" s="10" t="s">
        <v>129</v>
      </c>
      <c r="AT85" s="10" t="s">
        <v>124</v>
      </c>
      <c r="AU85" s="10" t="s">
        <v>79</v>
      </c>
      <c r="AY85" s="10" t="s">
        <v>122</v>
      </c>
      <c r="BE85" s="216" t="n">
        <f aca="false">IF(N85="základní",J85,0)</f>
        <v>0</v>
      </c>
      <c r="BF85" s="216" t="n">
        <f aca="false">IF(N85="snížená",J85,0)</f>
        <v>0</v>
      </c>
      <c r="BG85" s="216" t="n">
        <f aca="false">IF(N85="zákl. přenesená",J85,0)</f>
        <v>0</v>
      </c>
      <c r="BH85" s="216" t="n">
        <f aca="false">IF(N85="sníž. přenesená",J85,0)</f>
        <v>0</v>
      </c>
      <c r="BI85" s="216" t="n">
        <f aca="false">IF(N85="nulová",J85,0)</f>
        <v>0</v>
      </c>
      <c r="BJ85" s="10" t="s">
        <v>10</v>
      </c>
      <c r="BK85" s="216" t="n">
        <f aca="false">ROUND(I85*H85,0)</f>
        <v>0</v>
      </c>
      <c r="BL85" s="10" t="s">
        <v>129</v>
      </c>
      <c r="BM85" s="10" t="s">
        <v>319</v>
      </c>
    </row>
    <row collapsed="false" customFormat="true" customHeight="false" hidden="false" ht="12.85" outlineLevel="0" r="86" s="230">
      <c r="B86" s="231"/>
      <c r="C86" s="232"/>
      <c r="D86" s="220" t="s">
        <v>131</v>
      </c>
      <c r="E86" s="233"/>
      <c r="F86" s="234" t="s">
        <v>146</v>
      </c>
      <c r="G86" s="232"/>
      <c r="H86" s="233"/>
      <c r="I86" s="235"/>
      <c r="J86" s="232"/>
      <c r="K86" s="232"/>
      <c r="L86" s="236"/>
      <c r="M86" s="237"/>
      <c r="N86" s="238"/>
      <c r="O86" s="238"/>
      <c r="P86" s="238"/>
      <c r="Q86" s="238"/>
      <c r="R86" s="238"/>
      <c r="S86" s="238"/>
      <c r="T86" s="239"/>
      <c r="AT86" s="240" t="s">
        <v>131</v>
      </c>
      <c r="AU86" s="240" t="s">
        <v>79</v>
      </c>
      <c r="AV86" s="230" t="s">
        <v>10</v>
      </c>
      <c r="AW86" s="230" t="s">
        <v>34</v>
      </c>
      <c r="AX86" s="230" t="s">
        <v>70</v>
      </c>
      <c r="AY86" s="240" t="s">
        <v>122</v>
      </c>
    </row>
    <row collapsed="false" customFormat="true" customHeight="false" hidden="false" ht="12.85" outlineLevel="0" r="87" s="230">
      <c r="B87" s="231"/>
      <c r="C87" s="232"/>
      <c r="D87" s="220" t="s">
        <v>131</v>
      </c>
      <c r="E87" s="233"/>
      <c r="F87" s="234" t="s">
        <v>320</v>
      </c>
      <c r="G87" s="232"/>
      <c r="H87" s="233"/>
      <c r="I87" s="235"/>
      <c r="J87" s="232"/>
      <c r="K87" s="232"/>
      <c r="L87" s="236"/>
      <c r="M87" s="237"/>
      <c r="N87" s="238"/>
      <c r="O87" s="238"/>
      <c r="P87" s="238"/>
      <c r="Q87" s="238"/>
      <c r="R87" s="238"/>
      <c r="S87" s="238"/>
      <c r="T87" s="239"/>
      <c r="AT87" s="240" t="s">
        <v>131</v>
      </c>
      <c r="AU87" s="240" t="s">
        <v>79</v>
      </c>
      <c r="AV87" s="230" t="s">
        <v>10</v>
      </c>
      <c r="AW87" s="230" t="s">
        <v>34</v>
      </c>
      <c r="AX87" s="230" t="s">
        <v>70</v>
      </c>
      <c r="AY87" s="240" t="s">
        <v>122</v>
      </c>
    </row>
    <row collapsed="false" customFormat="true" customHeight="false" hidden="false" ht="12.85" outlineLevel="0" r="88" s="217">
      <c r="B88" s="218"/>
      <c r="C88" s="219"/>
      <c r="D88" s="220" t="s">
        <v>131</v>
      </c>
      <c r="E88" s="221"/>
      <c r="F88" s="222" t="s">
        <v>321</v>
      </c>
      <c r="G88" s="219"/>
      <c r="H88" s="223" t="n">
        <v>9.9</v>
      </c>
      <c r="I88" s="224"/>
      <c r="J88" s="219"/>
      <c r="K88" s="219"/>
      <c r="L88" s="225"/>
      <c r="M88" s="226"/>
      <c r="N88" s="227"/>
      <c r="O88" s="227"/>
      <c r="P88" s="227"/>
      <c r="Q88" s="227"/>
      <c r="R88" s="227"/>
      <c r="S88" s="227"/>
      <c r="T88" s="228"/>
      <c r="AT88" s="229" t="s">
        <v>131</v>
      </c>
      <c r="AU88" s="229" t="s">
        <v>79</v>
      </c>
      <c r="AV88" s="217" t="s">
        <v>79</v>
      </c>
      <c r="AW88" s="217" t="s">
        <v>34</v>
      </c>
      <c r="AX88" s="217" t="s">
        <v>70</v>
      </c>
      <c r="AY88" s="229" t="s">
        <v>122</v>
      </c>
    </row>
    <row collapsed="false" customFormat="true" customHeight="false" hidden="false" ht="12.85" outlineLevel="0" r="89" s="217">
      <c r="B89" s="218"/>
      <c r="C89" s="219"/>
      <c r="D89" s="220" t="s">
        <v>131</v>
      </c>
      <c r="E89" s="221"/>
      <c r="F89" s="222" t="s">
        <v>322</v>
      </c>
      <c r="G89" s="219"/>
      <c r="H89" s="223" t="n">
        <v>12.6</v>
      </c>
      <c r="I89" s="224"/>
      <c r="J89" s="219"/>
      <c r="K89" s="219"/>
      <c r="L89" s="225"/>
      <c r="M89" s="226"/>
      <c r="N89" s="227"/>
      <c r="O89" s="227"/>
      <c r="P89" s="227"/>
      <c r="Q89" s="227"/>
      <c r="R89" s="227"/>
      <c r="S89" s="227"/>
      <c r="T89" s="228"/>
      <c r="AT89" s="229" t="s">
        <v>131</v>
      </c>
      <c r="AU89" s="229" t="s">
        <v>79</v>
      </c>
      <c r="AV89" s="217" t="s">
        <v>79</v>
      </c>
      <c r="AW89" s="217" t="s">
        <v>34</v>
      </c>
      <c r="AX89" s="217" t="s">
        <v>70</v>
      </c>
      <c r="AY89" s="229" t="s">
        <v>122</v>
      </c>
    </row>
    <row collapsed="false" customFormat="true" customHeight="false" hidden="false" ht="12.85" outlineLevel="0" r="90" s="217">
      <c r="B90" s="218"/>
      <c r="C90" s="219"/>
      <c r="D90" s="220" t="s">
        <v>131</v>
      </c>
      <c r="E90" s="221"/>
      <c r="F90" s="222" t="s">
        <v>323</v>
      </c>
      <c r="G90" s="219"/>
      <c r="H90" s="223" t="n">
        <v>6.6</v>
      </c>
      <c r="I90" s="224"/>
      <c r="J90" s="219"/>
      <c r="K90" s="219"/>
      <c r="L90" s="225"/>
      <c r="M90" s="226"/>
      <c r="N90" s="227"/>
      <c r="O90" s="227"/>
      <c r="P90" s="227"/>
      <c r="Q90" s="227"/>
      <c r="R90" s="227"/>
      <c r="S90" s="227"/>
      <c r="T90" s="228"/>
      <c r="AT90" s="229" t="s">
        <v>131</v>
      </c>
      <c r="AU90" s="229" t="s">
        <v>79</v>
      </c>
      <c r="AV90" s="217" t="s">
        <v>79</v>
      </c>
      <c r="AW90" s="217" t="s">
        <v>34</v>
      </c>
      <c r="AX90" s="217" t="s">
        <v>70</v>
      </c>
      <c r="AY90" s="229" t="s">
        <v>122</v>
      </c>
    </row>
    <row collapsed="false" customFormat="true" customHeight="false" hidden="false" ht="12.85" outlineLevel="0" r="91" s="217">
      <c r="B91" s="218"/>
      <c r="C91" s="219"/>
      <c r="D91" s="220" t="s">
        <v>131</v>
      </c>
      <c r="E91" s="221"/>
      <c r="F91" s="222" t="s">
        <v>324</v>
      </c>
      <c r="G91" s="219"/>
      <c r="H91" s="223" t="n">
        <v>4.8</v>
      </c>
      <c r="I91" s="224"/>
      <c r="J91" s="219"/>
      <c r="K91" s="219"/>
      <c r="L91" s="225"/>
      <c r="M91" s="226"/>
      <c r="N91" s="227"/>
      <c r="O91" s="227"/>
      <c r="P91" s="227"/>
      <c r="Q91" s="227"/>
      <c r="R91" s="227"/>
      <c r="S91" s="227"/>
      <c r="T91" s="228"/>
      <c r="AT91" s="229" t="s">
        <v>131</v>
      </c>
      <c r="AU91" s="229" t="s">
        <v>79</v>
      </c>
      <c r="AV91" s="217" t="s">
        <v>79</v>
      </c>
      <c r="AW91" s="217" t="s">
        <v>34</v>
      </c>
      <c r="AX91" s="217" t="s">
        <v>70</v>
      </c>
      <c r="AY91" s="229" t="s">
        <v>122</v>
      </c>
    </row>
    <row collapsed="false" customFormat="true" customHeight="false" hidden="false" ht="12.85" outlineLevel="0" r="92" s="217">
      <c r="B92" s="218"/>
      <c r="C92" s="219"/>
      <c r="D92" s="220" t="s">
        <v>131</v>
      </c>
      <c r="E92" s="221"/>
      <c r="F92" s="222" t="s">
        <v>325</v>
      </c>
      <c r="G92" s="219"/>
      <c r="H92" s="223" t="n">
        <v>21.9</v>
      </c>
      <c r="I92" s="224"/>
      <c r="J92" s="219"/>
      <c r="K92" s="219"/>
      <c r="L92" s="225"/>
      <c r="M92" s="226"/>
      <c r="N92" s="227"/>
      <c r="O92" s="227"/>
      <c r="P92" s="227"/>
      <c r="Q92" s="227"/>
      <c r="R92" s="227"/>
      <c r="S92" s="227"/>
      <c r="T92" s="228"/>
      <c r="AT92" s="229" t="s">
        <v>131</v>
      </c>
      <c r="AU92" s="229" t="s">
        <v>79</v>
      </c>
      <c r="AV92" s="217" t="s">
        <v>79</v>
      </c>
      <c r="AW92" s="217" t="s">
        <v>34</v>
      </c>
      <c r="AX92" s="217" t="s">
        <v>70</v>
      </c>
      <c r="AY92" s="229" t="s">
        <v>122</v>
      </c>
    </row>
    <row collapsed="false" customFormat="true" customHeight="false" hidden="false" ht="12.85" outlineLevel="0" r="93" s="217">
      <c r="B93" s="218"/>
      <c r="C93" s="219"/>
      <c r="D93" s="220" t="s">
        <v>131</v>
      </c>
      <c r="E93" s="221"/>
      <c r="F93" s="222" t="s">
        <v>326</v>
      </c>
      <c r="G93" s="219"/>
      <c r="H93" s="223" t="n">
        <v>11.1</v>
      </c>
      <c r="I93" s="224"/>
      <c r="J93" s="219"/>
      <c r="K93" s="219"/>
      <c r="L93" s="225"/>
      <c r="M93" s="226"/>
      <c r="N93" s="227"/>
      <c r="O93" s="227"/>
      <c r="P93" s="227"/>
      <c r="Q93" s="227"/>
      <c r="R93" s="227"/>
      <c r="S93" s="227"/>
      <c r="T93" s="228"/>
      <c r="AT93" s="229" t="s">
        <v>131</v>
      </c>
      <c r="AU93" s="229" t="s">
        <v>79</v>
      </c>
      <c r="AV93" s="217" t="s">
        <v>79</v>
      </c>
      <c r="AW93" s="217" t="s">
        <v>34</v>
      </c>
      <c r="AX93" s="217" t="s">
        <v>70</v>
      </c>
      <c r="AY93" s="229" t="s">
        <v>122</v>
      </c>
    </row>
    <row collapsed="false" customFormat="true" customHeight="false" hidden="false" ht="12.85" outlineLevel="0" r="94" s="266">
      <c r="B94" s="267"/>
      <c r="C94" s="268"/>
      <c r="D94" s="220" t="s">
        <v>131</v>
      </c>
      <c r="E94" s="269"/>
      <c r="F94" s="270" t="s">
        <v>327</v>
      </c>
      <c r="G94" s="268"/>
      <c r="H94" s="271" t="n">
        <v>66.9</v>
      </c>
      <c r="I94" s="272"/>
      <c r="J94" s="268"/>
      <c r="K94" s="268"/>
      <c r="L94" s="273"/>
      <c r="M94" s="274"/>
      <c r="N94" s="275"/>
      <c r="O94" s="275"/>
      <c r="P94" s="275"/>
      <c r="Q94" s="275"/>
      <c r="R94" s="275"/>
      <c r="S94" s="275"/>
      <c r="T94" s="276"/>
      <c r="AT94" s="277" t="s">
        <v>131</v>
      </c>
      <c r="AU94" s="277" t="s">
        <v>79</v>
      </c>
      <c r="AV94" s="266" t="s">
        <v>137</v>
      </c>
      <c r="AW94" s="266" t="s">
        <v>34</v>
      </c>
      <c r="AX94" s="266" t="s">
        <v>70</v>
      </c>
      <c r="AY94" s="277" t="s">
        <v>122</v>
      </c>
    </row>
    <row collapsed="false" customFormat="true" customHeight="false" hidden="false" ht="12.85" outlineLevel="0" r="95" s="217">
      <c r="B95" s="218"/>
      <c r="C95" s="219"/>
      <c r="D95" s="220" t="s">
        <v>131</v>
      </c>
      <c r="E95" s="221"/>
      <c r="F95" s="222" t="s">
        <v>328</v>
      </c>
      <c r="G95" s="219"/>
      <c r="H95" s="223" t="n">
        <v>33.45</v>
      </c>
      <c r="I95" s="224"/>
      <c r="J95" s="219"/>
      <c r="K95" s="219"/>
      <c r="L95" s="225"/>
      <c r="M95" s="226"/>
      <c r="N95" s="227"/>
      <c r="O95" s="227"/>
      <c r="P95" s="227"/>
      <c r="Q95" s="227"/>
      <c r="R95" s="227"/>
      <c r="S95" s="227"/>
      <c r="T95" s="228"/>
      <c r="AT95" s="229" t="s">
        <v>131</v>
      </c>
      <c r="AU95" s="229" t="s">
        <v>79</v>
      </c>
      <c r="AV95" s="217" t="s">
        <v>79</v>
      </c>
      <c r="AW95" s="217" t="s">
        <v>34</v>
      </c>
      <c r="AX95" s="217" t="s">
        <v>10</v>
      </c>
      <c r="AY95" s="229" t="s">
        <v>122</v>
      </c>
    </row>
    <row collapsed="false" customFormat="true" customHeight="true" hidden="false" ht="16.5" outlineLevel="0" r="96" s="30">
      <c r="B96" s="31"/>
      <c r="C96" s="206" t="s">
        <v>79</v>
      </c>
      <c r="D96" s="206" t="s">
        <v>124</v>
      </c>
      <c r="E96" s="207" t="s">
        <v>329</v>
      </c>
      <c r="F96" s="208" t="s">
        <v>330</v>
      </c>
      <c r="G96" s="209" t="s">
        <v>140</v>
      </c>
      <c r="H96" s="210" t="n">
        <v>33.45</v>
      </c>
      <c r="I96" s="211"/>
      <c r="J96" s="210" t="n">
        <f aca="false">ROUND(I96*H96,0)</f>
        <v>0</v>
      </c>
      <c r="K96" s="208" t="s">
        <v>128</v>
      </c>
      <c r="L96" s="57"/>
      <c r="M96" s="212"/>
      <c r="N96" s="213" t="s">
        <v>41</v>
      </c>
      <c r="O96" s="32"/>
      <c r="P96" s="214" t="n">
        <f aca="false">O96*H96</f>
        <v>0</v>
      </c>
      <c r="Q96" s="214" t="n">
        <v>0</v>
      </c>
      <c r="R96" s="214" t="n">
        <f aca="false">Q96*H96</f>
        <v>0</v>
      </c>
      <c r="S96" s="214" t="n">
        <v>0</v>
      </c>
      <c r="T96" s="215" t="n">
        <f aca="false">S96*H96</f>
        <v>0</v>
      </c>
      <c r="AR96" s="10" t="s">
        <v>129</v>
      </c>
      <c r="AT96" s="10" t="s">
        <v>124</v>
      </c>
      <c r="AU96" s="10" t="s">
        <v>79</v>
      </c>
      <c r="AY96" s="10" t="s">
        <v>122</v>
      </c>
      <c r="BE96" s="216" t="n">
        <f aca="false">IF(N96="základní",J96,0)</f>
        <v>0</v>
      </c>
      <c r="BF96" s="216" t="n">
        <f aca="false">IF(N96="snížená",J96,0)</f>
        <v>0</v>
      </c>
      <c r="BG96" s="216" t="n">
        <f aca="false">IF(N96="zákl. přenesená",J96,0)</f>
        <v>0</v>
      </c>
      <c r="BH96" s="216" t="n">
        <f aca="false">IF(N96="sníž. přenesená",J96,0)</f>
        <v>0</v>
      </c>
      <c r="BI96" s="216" t="n">
        <f aca="false">IF(N96="nulová",J96,0)</f>
        <v>0</v>
      </c>
      <c r="BJ96" s="10" t="s">
        <v>10</v>
      </c>
      <c r="BK96" s="216" t="n">
        <f aca="false">ROUND(I96*H96,0)</f>
        <v>0</v>
      </c>
      <c r="BL96" s="10" t="s">
        <v>129</v>
      </c>
      <c r="BM96" s="10" t="s">
        <v>331</v>
      </c>
    </row>
    <row collapsed="false" customFormat="true" customHeight="true" hidden="false" ht="16.5" outlineLevel="0" r="97" s="30">
      <c r="B97" s="31"/>
      <c r="C97" s="206" t="s">
        <v>137</v>
      </c>
      <c r="D97" s="206" t="s">
        <v>124</v>
      </c>
      <c r="E97" s="207" t="s">
        <v>332</v>
      </c>
      <c r="F97" s="208" t="s">
        <v>333</v>
      </c>
      <c r="G97" s="209" t="s">
        <v>140</v>
      </c>
      <c r="H97" s="210" t="n">
        <v>33.45</v>
      </c>
      <c r="I97" s="211"/>
      <c r="J97" s="210" t="n">
        <f aca="false">ROUND(I97*H97,0)</f>
        <v>0</v>
      </c>
      <c r="K97" s="208" t="s">
        <v>128</v>
      </c>
      <c r="L97" s="57"/>
      <c r="M97" s="212"/>
      <c r="N97" s="213" t="s">
        <v>41</v>
      </c>
      <c r="O97" s="32"/>
      <c r="P97" s="214" t="n">
        <f aca="false">O97*H97</f>
        <v>0</v>
      </c>
      <c r="Q97" s="214" t="n">
        <v>0</v>
      </c>
      <c r="R97" s="214" t="n">
        <f aca="false">Q97*H97</f>
        <v>0</v>
      </c>
      <c r="S97" s="214" t="n">
        <v>0</v>
      </c>
      <c r="T97" s="215" t="n">
        <f aca="false">S97*H97</f>
        <v>0</v>
      </c>
      <c r="AR97" s="10" t="s">
        <v>129</v>
      </c>
      <c r="AT97" s="10" t="s">
        <v>124</v>
      </c>
      <c r="AU97" s="10" t="s">
        <v>79</v>
      </c>
      <c r="AY97" s="10" t="s">
        <v>122</v>
      </c>
      <c r="BE97" s="216" t="n">
        <f aca="false">IF(N97="základní",J97,0)</f>
        <v>0</v>
      </c>
      <c r="BF97" s="216" t="n">
        <f aca="false">IF(N97="snížená",J97,0)</f>
        <v>0</v>
      </c>
      <c r="BG97" s="216" t="n">
        <f aca="false">IF(N97="zákl. přenesená",J97,0)</f>
        <v>0</v>
      </c>
      <c r="BH97" s="216" t="n">
        <f aca="false">IF(N97="sníž. přenesená",J97,0)</f>
        <v>0</v>
      </c>
      <c r="BI97" s="216" t="n">
        <f aca="false">IF(N97="nulová",J97,0)</f>
        <v>0</v>
      </c>
      <c r="BJ97" s="10" t="s">
        <v>10</v>
      </c>
      <c r="BK97" s="216" t="n">
        <f aca="false">ROUND(I97*H97,0)</f>
        <v>0</v>
      </c>
      <c r="BL97" s="10" t="s">
        <v>129</v>
      </c>
      <c r="BM97" s="10" t="s">
        <v>334</v>
      </c>
    </row>
    <row collapsed="false" customFormat="true" customHeight="false" hidden="false" ht="12.85" outlineLevel="0" r="98" s="230">
      <c r="B98" s="231"/>
      <c r="C98" s="232"/>
      <c r="D98" s="220" t="s">
        <v>131</v>
      </c>
      <c r="E98" s="233"/>
      <c r="F98" s="234" t="s">
        <v>146</v>
      </c>
      <c r="G98" s="232"/>
      <c r="H98" s="233"/>
      <c r="I98" s="235"/>
      <c r="J98" s="232"/>
      <c r="K98" s="232"/>
      <c r="L98" s="236"/>
      <c r="M98" s="237"/>
      <c r="N98" s="238"/>
      <c r="O98" s="238"/>
      <c r="P98" s="238"/>
      <c r="Q98" s="238"/>
      <c r="R98" s="238"/>
      <c r="S98" s="238"/>
      <c r="T98" s="239"/>
      <c r="AT98" s="240" t="s">
        <v>131</v>
      </c>
      <c r="AU98" s="240" t="s">
        <v>79</v>
      </c>
      <c r="AV98" s="230" t="s">
        <v>10</v>
      </c>
      <c r="AW98" s="230" t="s">
        <v>34</v>
      </c>
      <c r="AX98" s="230" t="s">
        <v>70</v>
      </c>
      <c r="AY98" s="240" t="s">
        <v>122</v>
      </c>
    </row>
    <row collapsed="false" customFormat="true" customHeight="false" hidden="false" ht="12.85" outlineLevel="0" r="99" s="230">
      <c r="B99" s="231"/>
      <c r="C99" s="232"/>
      <c r="D99" s="220" t="s">
        <v>131</v>
      </c>
      <c r="E99" s="233"/>
      <c r="F99" s="234" t="s">
        <v>320</v>
      </c>
      <c r="G99" s="232"/>
      <c r="H99" s="233"/>
      <c r="I99" s="235"/>
      <c r="J99" s="232"/>
      <c r="K99" s="232"/>
      <c r="L99" s="236"/>
      <c r="M99" s="237"/>
      <c r="N99" s="238"/>
      <c r="O99" s="238"/>
      <c r="P99" s="238"/>
      <c r="Q99" s="238"/>
      <c r="R99" s="238"/>
      <c r="S99" s="238"/>
      <c r="T99" s="239"/>
      <c r="AT99" s="240" t="s">
        <v>131</v>
      </c>
      <c r="AU99" s="240" t="s">
        <v>79</v>
      </c>
      <c r="AV99" s="230" t="s">
        <v>10</v>
      </c>
      <c r="AW99" s="230" t="s">
        <v>34</v>
      </c>
      <c r="AX99" s="230" t="s">
        <v>70</v>
      </c>
      <c r="AY99" s="240" t="s">
        <v>122</v>
      </c>
    </row>
    <row collapsed="false" customFormat="true" customHeight="false" hidden="false" ht="12.85" outlineLevel="0" r="100" s="217">
      <c r="B100" s="218"/>
      <c r="C100" s="219"/>
      <c r="D100" s="220" t="s">
        <v>131</v>
      </c>
      <c r="E100" s="221"/>
      <c r="F100" s="222" t="s">
        <v>321</v>
      </c>
      <c r="G100" s="219"/>
      <c r="H100" s="223" t="n">
        <v>9.9</v>
      </c>
      <c r="I100" s="224"/>
      <c r="J100" s="219"/>
      <c r="K100" s="219"/>
      <c r="L100" s="225"/>
      <c r="M100" s="226"/>
      <c r="N100" s="227"/>
      <c r="O100" s="227"/>
      <c r="P100" s="227"/>
      <c r="Q100" s="227"/>
      <c r="R100" s="227"/>
      <c r="S100" s="227"/>
      <c r="T100" s="228"/>
      <c r="AT100" s="229" t="s">
        <v>131</v>
      </c>
      <c r="AU100" s="229" t="s">
        <v>79</v>
      </c>
      <c r="AV100" s="217" t="s">
        <v>79</v>
      </c>
      <c r="AW100" s="217" t="s">
        <v>34</v>
      </c>
      <c r="AX100" s="217" t="s">
        <v>70</v>
      </c>
      <c r="AY100" s="229" t="s">
        <v>122</v>
      </c>
    </row>
    <row collapsed="false" customFormat="true" customHeight="false" hidden="false" ht="12.85" outlineLevel="0" r="101" s="217">
      <c r="B101" s="218"/>
      <c r="C101" s="219"/>
      <c r="D101" s="220" t="s">
        <v>131</v>
      </c>
      <c r="E101" s="221"/>
      <c r="F101" s="222" t="s">
        <v>322</v>
      </c>
      <c r="G101" s="219"/>
      <c r="H101" s="223" t="n">
        <v>12.6</v>
      </c>
      <c r="I101" s="224"/>
      <c r="J101" s="219"/>
      <c r="K101" s="219"/>
      <c r="L101" s="225"/>
      <c r="M101" s="226"/>
      <c r="N101" s="227"/>
      <c r="O101" s="227"/>
      <c r="P101" s="227"/>
      <c r="Q101" s="227"/>
      <c r="R101" s="227"/>
      <c r="S101" s="227"/>
      <c r="T101" s="228"/>
      <c r="AT101" s="229" t="s">
        <v>131</v>
      </c>
      <c r="AU101" s="229" t="s">
        <v>79</v>
      </c>
      <c r="AV101" s="217" t="s">
        <v>79</v>
      </c>
      <c r="AW101" s="217" t="s">
        <v>34</v>
      </c>
      <c r="AX101" s="217" t="s">
        <v>70</v>
      </c>
      <c r="AY101" s="229" t="s">
        <v>122</v>
      </c>
    </row>
    <row collapsed="false" customFormat="true" customHeight="false" hidden="false" ht="12.85" outlineLevel="0" r="102" s="217">
      <c r="B102" s="218"/>
      <c r="C102" s="219"/>
      <c r="D102" s="220" t="s">
        <v>131</v>
      </c>
      <c r="E102" s="221"/>
      <c r="F102" s="222" t="s">
        <v>323</v>
      </c>
      <c r="G102" s="219"/>
      <c r="H102" s="223" t="n">
        <v>6.6</v>
      </c>
      <c r="I102" s="224"/>
      <c r="J102" s="219"/>
      <c r="K102" s="219"/>
      <c r="L102" s="225"/>
      <c r="M102" s="226"/>
      <c r="N102" s="227"/>
      <c r="O102" s="227"/>
      <c r="P102" s="227"/>
      <c r="Q102" s="227"/>
      <c r="R102" s="227"/>
      <c r="S102" s="227"/>
      <c r="T102" s="228"/>
      <c r="AT102" s="229" t="s">
        <v>131</v>
      </c>
      <c r="AU102" s="229" t="s">
        <v>79</v>
      </c>
      <c r="AV102" s="217" t="s">
        <v>79</v>
      </c>
      <c r="AW102" s="217" t="s">
        <v>34</v>
      </c>
      <c r="AX102" s="217" t="s">
        <v>70</v>
      </c>
      <c r="AY102" s="229" t="s">
        <v>122</v>
      </c>
    </row>
    <row collapsed="false" customFormat="true" customHeight="false" hidden="false" ht="12.85" outlineLevel="0" r="103" s="217">
      <c r="B103" s="218"/>
      <c r="C103" s="219"/>
      <c r="D103" s="220" t="s">
        <v>131</v>
      </c>
      <c r="E103" s="221"/>
      <c r="F103" s="222" t="s">
        <v>324</v>
      </c>
      <c r="G103" s="219"/>
      <c r="H103" s="223" t="n">
        <v>4.8</v>
      </c>
      <c r="I103" s="224"/>
      <c r="J103" s="219"/>
      <c r="K103" s="219"/>
      <c r="L103" s="225"/>
      <c r="M103" s="226"/>
      <c r="N103" s="227"/>
      <c r="O103" s="227"/>
      <c r="P103" s="227"/>
      <c r="Q103" s="227"/>
      <c r="R103" s="227"/>
      <c r="S103" s="227"/>
      <c r="T103" s="228"/>
      <c r="AT103" s="229" t="s">
        <v>131</v>
      </c>
      <c r="AU103" s="229" t="s">
        <v>79</v>
      </c>
      <c r="AV103" s="217" t="s">
        <v>79</v>
      </c>
      <c r="AW103" s="217" t="s">
        <v>34</v>
      </c>
      <c r="AX103" s="217" t="s">
        <v>70</v>
      </c>
      <c r="AY103" s="229" t="s">
        <v>122</v>
      </c>
    </row>
    <row collapsed="false" customFormat="true" customHeight="false" hidden="false" ht="12.85" outlineLevel="0" r="104" s="217">
      <c r="B104" s="218"/>
      <c r="C104" s="219"/>
      <c r="D104" s="220" t="s">
        <v>131</v>
      </c>
      <c r="E104" s="221"/>
      <c r="F104" s="222" t="s">
        <v>325</v>
      </c>
      <c r="G104" s="219"/>
      <c r="H104" s="223" t="n">
        <v>21.9</v>
      </c>
      <c r="I104" s="224"/>
      <c r="J104" s="219"/>
      <c r="K104" s="219"/>
      <c r="L104" s="225"/>
      <c r="M104" s="226"/>
      <c r="N104" s="227"/>
      <c r="O104" s="227"/>
      <c r="P104" s="227"/>
      <c r="Q104" s="227"/>
      <c r="R104" s="227"/>
      <c r="S104" s="227"/>
      <c r="T104" s="228"/>
      <c r="AT104" s="229" t="s">
        <v>131</v>
      </c>
      <c r="AU104" s="229" t="s">
        <v>79</v>
      </c>
      <c r="AV104" s="217" t="s">
        <v>79</v>
      </c>
      <c r="AW104" s="217" t="s">
        <v>34</v>
      </c>
      <c r="AX104" s="217" t="s">
        <v>70</v>
      </c>
      <c r="AY104" s="229" t="s">
        <v>122</v>
      </c>
    </row>
    <row collapsed="false" customFormat="true" customHeight="false" hidden="false" ht="12.85" outlineLevel="0" r="105" s="217">
      <c r="B105" s="218"/>
      <c r="C105" s="219"/>
      <c r="D105" s="220" t="s">
        <v>131</v>
      </c>
      <c r="E105" s="221"/>
      <c r="F105" s="222" t="s">
        <v>326</v>
      </c>
      <c r="G105" s="219"/>
      <c r="H105" s="223" t="n">
        <v>11.1</v>
      </c>
      <c r="I105" s="224"/>
      <c r="J105" s="219"/>
      <c r="K105" s="219"/>
      <c r="L105" s="225"/>
      <c r="M105" s="226"/>
      <c r="N105" s="227"/>
      <c r="O105" s="227"/>
      <c r="P105" s="227"/>
      <c r="Q105" s="227"/>
      <c r="R105" s="227"/>
      <c r="S105" s="227"/>
      <c r="T105" s="228"/>
      <c r="AT105" s="229" t="s">
        <v>131</v>
      </c>
      <c r="AU105" s="229" t="s">
        <v>79</v>
      </c>
      <c r="AV105" s="217" t="s">
        <v>79</v>
      </c>
      <c r="AW105" s="217" t="s">
        <v>34</v>
      </c>
      <c r="AX105" s="217" t="s">
        <v>70</v>
      </c>
      <c r="AY105" s="229" t="s">
        <v>122</v>
      </c>
    </row>
    <row collapsed="false" customFormat="true" customHeight="false" hidden="false" ht="12.85" outlineLevel="0" r="106" s="266">
      <c r="B106" s="267"/>
      <c r="C106" s="268"/>
      <c r="D106" s="220" t="s">
        <v>131</v>
      </c>
      <c r="E106" s="269"/>
      <c r="F106" s="270" t="s">
        <v>327</v>
      </c>
      <c r="G106" s="268"/>
      <c r="H106" s="271" t="n">
        <v>66.9</v>
      </c>
      <c r="I106" s="272"/>
      <c r="J106" s="268"/>
      <c r="K106" s="268"/>
      <c r="L106" s="273"/>
      <c r="M106" s="274"/>
      <c r="N106" s="275"/>
      <c r="O106" s="275"/>
      <c r="P106" s="275"/>
      <c r="Q106" s="275"/>
      <c r="R106" s="275"/>
      <c r="S106" s="275"/>
      <c r="T106" s="276"/>
      <c r="AT106" s="277" t="s">
        <v>131</v>
      </c>
      <c r="AU106" s="277" t="s">
        <v>79</v>
      </c>
      <c r="AV106" s="266" t="s">
        <v>137</v>
      </c>
      <c r="AW106" s="266" t="s">
        <v>34</v>
      </c>
      <c r="AX106" s="266" t="s">
        <v>70</v>
      </c>
      <c r="AY106" s="277" t="s">
        <v>122</v>
      </c>
    </row>
    <row collapsed="false" customFormat="true" customHeight="false" hidden="false" ht="12.85" outlineLevel="0" r="107" s="217">
      <c r="B107" s="218"/>
      <c r="C107" s="219"/>
      <c r="D107" s="220" t="s">
        <v>131</v>
      </c>
      <c r="E107" s="221"/>
      <c r="F107" s="222" t="s">
        <v>328</v>
      </c>
      <c r="G107" s="219"/>
      <c r="H107" s="223" t="n">
        <v>33.45</v>
      </c>
      <c r="I107" s="224"/>
      <c r="J107" s="219"/>
      <c r="K107" s="219"/>
      <c r="L107" s="225"/>
      <c r="M107" s="226"/>
      <c r="N107" s="227"/>
      <c r="O107" s="227"/>
      <c r="P107" s="227"/>
      <c r="Q107" s="227"/>
      <c r="R107" s="227"/>
      <c r="S107" s="227"/>
      <c r="T107" s="228"/>
      <c r="AT107" s="229" t="s">
        <v>131</v>
      </c>
      <c r="AU107" s="229" t="s">
        <v>79</v>
      </c>
      <c r="AV107" s="217" t="s">
        <v>79</v>
      </c>
      <c r="AW107" s="217" t="s">
        <v>34</v>
      </c>
      <c r="AX107" s="217" t="s">
        <v>10</v>
      </c>
      <c r="AY107" s="229" t="s">
        <v>122</v>
      </c>
    </row>
    <row collapsed="false" customFormat="true" customHeight="true" hidden="false" ht="16.5" outlineLevel="0" r="108" s="30">
      <c r="B108" s="31"/>
      <c r="C108" s="206" t="s">
        <v>129</v>
      </c>
      <c r="D108" s="206" t="s">
        <v>124</v>
      </c>
      <c r="E108" s="207" t="s">
        <v>335</v>
      </c>
      <c r="F108" s="208" t="s">
        <v>336</v>
      </c>
      <c r="G108" s="209" t="s">
        <v>140</v>
      </c>
      <c r="H108" s="210" t="n">
        <v>33.45</v>
      </c>
      <c r="I108" s="211"/>
      <c r="J108" s="210" t="n">
        <f aca="false">ROUND(I108*H108,0)</f>
        <v>0</v>
      </c>
      <c r="K108" s="208" t="s">
        <v>128</v>
      </c>
      <c r="L108" s="57"/>
      <c r="M108" s="212"/>
      <c r="N108" s="213" t="s">
        <v>41</v>
      </c>
      <c r="O108" s="32"/>
      <c r="P108" s="214" t="n">
        <f aca="false">O108*H108</f>
        <v>0</v>
      </c>
      <c r="Q108" s="214" t="n">
        <v>0</v>
      </c>
      <c r="R108" s="214" t="n">
        <f aca="false">Q108*H108</f>
        <v>0</v>
      </c>
      <c r="S108" s="214" t="n">
        <v>0</v>
      </c>
      <c r="T108" s="215" t="n">
        <f aca="false">S108*H108</f>
        <v>0</v>
      </c>
      <c r="AR108" s="10" t="s">
        <v>129</v>
      </c>
      <c r="AT108" s="10" t="s">
        <v>124</v>
      </c>
      <c r="AU108" s="10" t="s">
        <v>79</v>
      </c>
      <c r="AY108" s="10" t="s">
        <v>122</v>
      </c>
      <c r="BE108" s="216" t="n">
        <f aca="false">IF(N108="základní",J108,0)</f>
        <v>0</v>
      </c>
      <c r="BF108" s="216" t="n">
        <f aca="false">IF(N108="snížená",J108,0)</f>
        <v>0</v>
      </c>
      <c r="BG108" s="216" t="n">
        <f aca="false">IF(N108="zákl. přenesená",J108,0)</f>
        <v>0</v>
      </c>
      <c r="BH108" s="216" t="n">
        <f aca="false">IF(N108="sníž. přenesená",J108,0)</f>
        <v>0</v>
      </c>
      <c r="BI108" s="216" t="n">
        <f aca="false">IF(N108="nulová",J108,0)</f>
        <v>0</v>
      </c>
      <c r="BJ108" s="10" t="s">
        <v>10</v>
      </c>
      <c r="BK108" s="216" t="n">
        <f aca="false">ROUND(I108*H108,0)</f>
        <v>0</v>
      </c>
      <c r="BL108" s="10" t="s">
        <v>129</v>
      </c>
      <c r="BM108" s="10" t="s">
        <v>337</v>
      </c>
    </row>
    <row collapsed="false" customFormat="true" customHeight="true" hidden="false" ht="16.5" outlineLevel="0" r="109" s="30">
      <c r="B109" s="31"/>
      <c r="C109" s="206" t="s">
        <v>151</v>
      </c>
      <c r="D109" s="206" t="s">
        <v>124</v>
      </c>
      <c r="E109" s="207" t="s">
        <v>164</v>
      </c>
      <c r="F109" s="208" t="s">
        <v>165</v>
      </c>
      <c r="G109" s="209" t="s">
        <v>127</v>
      </c>
      <c r="H109" s="210" t="n">
        <v>223</v>
      </c>
      <c r="I109" s="211"/>
      <c r="J109" s="210" t="n">
        <f aca="false">ROUND(I109*H109,0)</f>
        <v>0</v>
      </c>
      <c r="K109" s="208" t="s">
        <v>128</v>
      </c>
      <c r="L109" s="57"/>
      <c r="M109" s="212"/>
      <c r="N109" s="213" t="s">
        <v>41</v>
      </c>
      <c r="O109" s="32"/>
      <c r="P109" s="214" t="n">
        <f aca="false">O109*H109</f>
        <v>0</v>
      </c>
      <c r="Q109" s="214" t="n">
        <v>0.00085</v>
      </c>
      <c r="R109" s="214" t="n">
        <f aca="false">Q109*H109</f>
        <v>0.18955</v>
      </c>
      <c r="S109" s="214" t="n">
        <v>0</v>
      </c>
      <c r="T109" s="215" t="n">
        <f aca="false">S109*H109</f>
        <v>0</v>
      </c>
      <c r="AR109" s="10" t="s">
        <v>129</v>
      </c>
      <c r="AT109" s="10" t="s">
        <v>124</v>
      </c>
      <c r="AU109" s="10" t="s">
        <v>79</v>
      </c>
      <c r="AY109" s="10" t="s">
        <v>122</v>
      </c>
      <c r="BE109" s="216" t="n">
        <f aca="false">IF(N109="základní",J109,0)</f>
        <v>0</v>
      </c>
      <c r="BF109" s="216" t="n">
        <f aca="false">IF(N109="snížená",J109,0)</f>
        <v>0</v>
      </c>
      <c r="BG109" s="216" t="n">
        <f aca="false">IF(N109="zákl. přenesená",J109,0)</f>
        <v>0</v>
      </c>
      <c r="BH109" s="216" t="n">
        <f aca="false">IF(N109="sníž. přenesená",J109,0)</f>
        <v>0</v>
      </c>
      <c r="BI109" s="216" t="n">
        <f aca="false">IF(N109="nulová",J109,0)</f>
        <v>0</v>
      </c>
      <c r="BJ109" s="10" t="s">
        <v>10</v>
      </c>
      <c r="BK109" s="216" t="n">
        <f aca="false">ROUND(I109*H109,0)</f>
        <v>0</v>
      </c>
      <c r="BL109" s="10" t="s">
        <v>129</v>
      </c>
      <c r="BM109" s="10" t="s">
        <v>166</v>
      </c>
    </row>
    <row collapsed="false" customFormat="true" customHeight="false" hidden="false" ht="12.85" outlineLevel="0" r="110" s="230">
      <c r="B110" s="231"/>
      <c r="C110" s="232"/>
      <c r="D110" s="220" t="s">
        <v>131</v>
      </c>
      <c r="E110" s="233"/>
      <c r="F110" s="234" t="s">
        <v>320</v>
      </c>
      <c r="G110" s="232"/>
      <c r="H110" s="233"/>
      <c r="I110" s="235"/>
      <c r="J110" s="232"/>
      <c r="K110" s="232"/>
      <c r="L110" s="236"/>
      <c r="M110" s="237"/>
      <c r="N110" s="238"/>
      <c r="O110" s="238"/>
      <c r="P110" s="238"/>
      <c r="Q110" s="238"/>
      <c r="R110" s="238"/>
      <c r="S110" s="238"/>
      <c r="T110" s="239"/>
      <c r="AT110" s="240" t="s">
        <v>131</v>
      </c>
      <c r="AU110" s="240" t="s">
        <v>79</v>
      </c>
      <c r="AV110" s="230" t="s">
        <v>10</v>
      </c>
      <c r="AW110" s="230" t="s">
        <v>34</v>
      </c>
      <c r="AX110" s="230" t="s">
        <v>70</v>
      </c>
      <c r="AY110" s="240" t="s">
        <v>122</v>
      </c>
    </row>
    <row collapsed="false" customFormat="true" customHeight="false" hidden="false" ht="12.85" outlineLevel="0" r="111" s="217">
      <c r="B111" s="218"/>
      <c r="C111" s="219"/>
      <c r="D111" s="220" t="s">
        <v>131</v>
      </c>
      <c r="E111" s="221"/>
      <c r="F111" s="222" t="s">
        <v>338</v>
      </c>
      <c r="G111" s="219"/>
      <c r="H111" s="223" t="n">
        <v>33</v>
      </c>
      <c r="I111" s="224"/>
      <c r="J111" s="219"/>
      <c r="K111" s="219"/>
      <c r="L111" s="225"/>
      <c r="M111" s="226"/>
      <c r="N111" s="227"/>
      <c r="O111" s="227"/>
      <c r="P111" s="227"/>
      <c r="Q111" s="227"/>
      <c r="R111" s="227"/>
      <c r="S111" s="227"/>
      <c r="T111" s="228"/>
      <c r="AT111" s="229" t="s">
        <v>131</v>
      </c>
      <c r="AU111" s="229" t="s">
        <v>79</v>
      </c>
      <c r="AV111" s="217" t="s">
        <v>79</v>
      </c>
      <c r="AW111" s="217" t="s">
        <v>34</v>
      </c>
      <c r="AX111" s="217" t="s">
        <v>70</v>
      </c>
      <c r="AY111" s="229" t="s">
        <v>122</v>
      </c>
    </row>
    <row collapsed="false" customFormat="true" customHeight="false" hidden="false" ht="12.85" outlineLevel="0" r="112" s="217">
      <c r="B112" s="218"/>
      <c r="C112" s="219"/>
      <c r="D112" s="220" t="s">
        <v>131</v>
      </c>
      <c r="E112" s="221"/>
      <c r="F112" s="222" t="s">
        <v>339</v>
      </c>
      <c r="G112" s="219"/>
      <c r="H112" s="223" t="n">
        <v>42</v>
      </c>
      <c r="I112" s="224"/>
      <c r="J112" s="219"/>
      <c r="K112" s="219"/>
      <c r="L112" s="225"/>
      <c r="M112" s="226"/>
      <c r="N112" s="227"/>
      <c r="O112" s="227"/>
      <c r="P112" s="227"/>
      <c r="Q112" s="227"/>
      <c r="R112" s="227"/>
      <c r="S112" s="227"/>
      <c r="T112" s="228"/>
      <c r="AT112" s="229" t="s">
        <v>131</v>
      </c>
      <c r="AU112" s="229" t="s">
        <v>79</v>
      </c>
      <c r="AV112" s="217" t="s">
        <v>79</v>
      </c>
      <c r="AW112" s="217" t="s">
        <v>34</v>
      </c>
      <c r="AX112" s="217" t="s">
        <v>70</v>
      </c>
      <c r="AY112" s="229" t="s">
        <v>122</v>
      </c>
    </row>
    <row collapsed="false" customFormat="true" customHeight="false" hidden="false" ht="12.85" outlineLevel="0" r="113" s="217">
      <c r="B113" s="218"/>
      <c r="C113" s="219"/>
      <c r="D113" s="220" t="s">
        <v>131</v>
      </c>
      <c r="E113" s="221"/>
      <c r="F113" s="222" t="s">
        <v>340</v>
      </c>
      <c r="G113" s="219"/>
      <c r="H113" s="223" t="n">
        <v>22</v>
      </c>
      <c r="I113" s="224"/>
      <c r="J113" s="219"/>
      <c r="K113" s="219"/>
      <c r="L113" s="225"/>
      <c r="M113" s="226"/>
      <c r="N113" s="227"/>
      <c r="O113" s="227"/>
      <c r="P113" s="227"/>
      <c r="Q113" s="227"/>
      <c r="R113" s="227"/>
      <c r="S113" s="227"/>
      <c r="T113" s="228"/>
      <c r="AT113" s="229" t="s">
        <v>131</v>
      </c>
      <c r="AU113" s="229" t="s">
        <v>79</v>
      </c>
      <c r="AV113" s="217" t="s">
        <v>79</v>
      </c>
      <c r="AW113" s="217" t="s">
        <v>34</v>
      </c>
      <c r="AX113" s="217" t="s">
        <v>70</v>
      </c>
      <c r="AY113" s="229" t="s">
        <v>122</v>
      </c>
    </row>
    <row collapsed="false" customFormat="true" customHeight="false" hidden="false" ht="12.85" outlineLevel="0" r="114" s="217">
      <c r="B114" s="218"/>
      <c r="C114" s="219"/>
      <c r="D114" s="220" t="s">
        <v>131</v>
      </c>
      <c r="E114" s="221"/>
      <c r="F114" s="222" t="s">
        <v>341</v>
      </c>
      <c r="G114" s="219"/>
      <c r="H114" s="223" t="n">
        <v>16</v>
      </c>
      <c r="I114" s="224"/>
      <c r="J114" s="219"/>
      <c r="K114" s="219"/>
      <c r="L114" s="225"/>
      <c r="M114" s="226"/>
      <c r="N114" s="227"/>
      <c r="O114" s="227"/>
      <c r="P114" s="227"/>
      <c r="Q114" s="227"/>
      <c r="R114" s="227"/>
      <c r="S114" s="227"/>
      <c r="T114" s="228"/>
      <c r="AT114" s="229" t="s">
        <v>131</v>
      </c>
      <c r="AU114" s="229" t="s">
        <v>79</v>
      </c>
      <c r="AV114" s="217" t="s">
        <v>79</v>
      </c>
      <c r="AW114" s="217" t="s">
        <v>34</v>
      </c>
      <c r="AX114" s="217" t="s">
        <v>70</v>
      </c>
      <c r="AY114" s="229" t="s">
        <v>122</v>
      </c>
    </row>
    <row collapsed="false" customFormat="true" customHeight="false" hidden="false" ht="12.85" outlineLevel="0" r="115" s="217">
      <c r="B115" s="218"/>
      <c r="C115" s="219"/>
      <c r="D115" s="220" t="s">
        <v>131</v>
      </c>
      <c r="E115" s="221"/>
      <c r="F115" s="222" t="s">
        <v>342</v>
      </c>
      <c r="G115" s="219"/>
      <c r="H115" s="223" t="n">
        <v>73</v>
      </c>
      <c r="I115" s="224"/>
      <c r="J115" s="219"/>
      <c r="K115" s="219"/>
      <c r="L115" s="225"/>
      <c r="M115" s="226"/>
      <c r="N115" s="227"/>
      <c r="O115" s="227"/>
      <c r="P115" s="227"/>
      <c r="Q115" s="227"/>
      <c r="R115" s="227"/>
      <c r="S115" s="227"/>
      <c r="T115" s="228"/>
      <c r="AT115" s="229" t="s">
        <v>131</v>
      </c>
      <c r="AU115" s="229" t="s">
        <v>79</v>
      </c>
      <c r="AV115" s="217" t="s">
        <v>79</v>
      </c>
      <c r="AW115" s="217" t="s">
        <v>34</v>
      </c>
      <c r="AX115" s="217" t="s">
        <v>70</v>
      </c>
      <c r="AY115" s="229" t="s">
        <v>122</v>
      </c>
    </row>
    <row collapsed="false" customFormat="true" customHeight="false" hidden="false" ht="12.85" outlineLevel="0" r="116" s="217">
      <c r="B116" s="218"/>
      <c r="C116" s="219"/>
      <c r="D116" s="220" t="s">
        <v>131</v>
      </c>
      <c r="E116" s="221"/>
      <c r="F116" s="222" t="s">
        <v>343</v>
      </c>
      <c r="G116" s="219"/>
      <c r="H116" s="223" t="n">
        <v>37</v>
      </c>
      <c r="I116" s="224"/>
      <c r="J116" s="219"/>
      <c r="K116" s="219"/>
      <c r="L116" s="225"/>
      <c r="M116" s="226"/>
      <c r="N116" s="227"/>
      <c r="O116" s="227"/>
      <c r="P116" s="227"/>
      <c r="Q116" s="227"/>
      <c r="R116" s="227"/>
      <c r="S116" s="227"/>
      <c r="T116" s="228"/>
      <c r="AT116" s="229" t="s">
        <v>131</v>
      </c>
      <c r="AU116" s="229" t="s">
        <v>79</v>
      </c>
      <c r="AV116" s="217" t="s">
        <v>79</v>
      </c>
      <c r="AW116" s="217" t="s">
        <v>34</v>
      </c>
      <c r="AX116" s="217" t="s">
        <v>70</v>
      </c>
      <c r="AY116" s="229" t="s">
        <v>122</v>
      </c>
    </row>
    <row collapsed="false" customFormat="true" customHeight="false" hidden="false" ht="12.85" outlineLevel="0" r="117" s="241">
      <c r="B117" s="242"/>
      <c r="C117" s="243"/>
      <c r="D117" s="220" t="s">
        <v>131</v>
      </c>
      <c r="E117" s="244"/>
      <c r="F117" s="245" t="s">
        <v>150</v>
      </c>
      <c r="G117" s="243"/>
      <c r="H117" s="246" t="n">
        <v>223</v>
      </c>
      <c r="I117" s="247"/>
      <c r="J117" s="243"/>
      <c r="K117" s="243"/>
      <c r="L117" s="248"/>
      <c r="M117" s="249"/>
      <c r="N117" s="250"/>
      <c r="O117" s="250"/>
      <c r="P117" s="250"/>
      <c r="Q117" s="250"/>
      <c r="R117" s="250"/>
      <c r="S117" s="250"/>
      <c r="T117" s="251"/>
      <c r="AT117" s="252" t="s">
        <v>131</v>
      </c>
      <c r="AU117" s="252" t="s">
        <v>79</v>
      </c>
      <c r="AV117" s="241" t="s">
        <v>129</v>
      </c>
      <c r="AW117" s="241" t="s">
        <v>34</v>
      </c>
      <c r="AX117" s="241" t="s">
        <v>10</v>
      </c>
      <c r="AY117" s="252" t="s">
        <v>122</v>
      </c>
    </row>
    <row collapsed="false" customFormat="true" customHeight="true" hidden="false" ht="16.5" outlineLevel="0" r="118" s="30">
      <c r="B118" s="31"/>
      <c r="C118" s="206" t="s">
        <v>155</v>
      </c>
      <c r="D118" s="206" t="s">
        <v>124</v>
      </c>
      <c r="E118" s="207" t="s">
        <v>170</v>
      </c>
      <c r="F118" s="208" t="s">
        <v>171</v>
      </c>
      <c r="G118" s="209" t="s">
        <v>127</v>
      </c>
      <c r="H118" s="210" t="n">
        <v>223</v>
      </c>
      <c r="I118" s="211"/>
      <c r="J118" s="210" t="n">
        <f aca="false">ROUND(I118*H118,0)</f>
        <v>0</v>
      </c>
      <c r="K118" s="208" t="s">
        <v>128</v>
      </c>
      <c r="L118" s="57"/>
      <c r="M118" s="212"/>
      <c r="N118" s="213" t="s">
        <v>41</v>
      </c>
      <c r="O118" s="32"/>
      <c r="P118" s="214" t="n">
        <f aca="false">O118*H118</f>
        <v>0</v>
      </c>
      <c r="Q118" s="214" t="n">
        <v>0</v>
      </c>
      <c r="R118" s="214" t="n">
        <f aca="false">Q118*H118</f>
        <v>0</v>
      </c>
      <c r="S118" s="214" t="n">
        <v>0</v>
      </c>
      <c r="T118" s="215" t="n">
        <f aca="false">S118*H118</f>
        <v>0</v>
      </c>
      <c r="AR118" s="10" t="s">
        <v>129</v>
      </c>
      <c r="AT118" s="10" t="s">
        <v>124</v>
      </c>
      <c r="AU118" s="10" t="s">
        <v>79</v>
      </c>
      <c r="AY118" s="10" t="s">
        <v>122</v>
      </c>
      <c r="BE118" s="216" t="n">
        <f aca="false">IF(N118="základní",J118,0)</f>
        <v>0</v>
      </c>
      <c r="BF118" s="216" t="n">
        <f aca="false">IF(N118="snížená",J118,0)</f>
        <v>0</v>
      </c>
      <c r="BG118" s="216" t="n">
        <f aca="false">IF(N118="zákl. přenesená",J118,0)</f>
        <v>0</v>
      </c>
      <c r="BH118" s="216" t="n">
        <f aca="false">IF(N118="sníž. přenesená",J118,0)</f>
        <v>0</v>
      </c>
      <c r="BI118" s="216" t="n">
        <f aca="false">IF(N118="nulová",J118,0)</f>
        <v>0</v>
      </c>
      <c r="BJ118" s="10" t="s">
        <v>10</v>
      </c>
      <c r="BK118" s="216" t="n">
        <f aca="false">ROUND(I118*H118,0)</f>
        <v>0</v>
      </c>
      <c r="BL118" s="10" t="s">
        <v>129</v>
      </c>
      <c r="BM118" s="10" t="s">
        <v>172</v>
      </c>
    </row>
    <row collapsed="false" customFormat="true" customHeight="true" hidden="false" ht="16.5" outlineLevel="0" r="119" s="30">
      <c r="B119" s="31"/>
      <c r="C119" s="206" t="s">
        <v>159</v>
      </c>
      <c r="D119" s="206" t="s">
        <v>124</v>
      </c>
      <c r="E119" s="207" t="s">
        <v>174</v>
      </c>
      <c r="F119" s="208" t="s">
        <v>175</v>
      </c>
      <c r="G119" s="209" t="s">
        <v>140</v>
      </c>
      <c r="H119" s="210" t="n">
        <v>51.78</v>
      </c>
      <c r="I119" s="211"/>
      <c r="J119" s="210" t="n">
        <f aca="false">ROUND(I119*H119,0)</f>
        <v>0</v>
      </c>
      <c r="K119" s="208" t="s">
        <v>128</v>
      </c>
      <c r="L119" s="57"/>
      <c r="M119" s="212"/>
      <c r="N119" s="213" t="s">
        <v>41</v>
      </c>
      <c r="O119" s="32"/>
      <c r="P119" s="214" t="n">
        <f aca="false">O119*H119</f>
        <v>0</v>
      </c>
      <c r="Q119" s="214" t="n">
        <v>0</v>
      </c>
      <c r="R119" s="214" t="n">
        <f aca="false">Q119*H119</f>
        <v>0</v>
      </c>
      <c r="S119" s="214" t="n">
        <v>0</v>
      </c>
      <c r="T119" s="215" t="n">
        <f aca="false">S119*H119</f>
        <v>0</v>
      </c>
      <c r="AR119" s="10" t="s">
        <v>129</v>
      </c>
      <c r="AT119" s="10" t="s">
        <v>124</v>
      </c>
      <c r="AU119" s="10" t="s">
        <v>79</v>
      </c>
      <c r="AY119" s="10" t="s">
        <v>122</v>
      </c>
      <c r="BE119" s="216" t="n">
        <f aca="false">IF(N119="základní",J119,0)</f>
        <v>0</v>
      </c>
      <c r="BF119" s="216" t="n">
        <f aca="false">IF(N119="snížená",J119,0)</f>
        <v>0</v>
      </c>
      <c r="BG119" s="216" t="n">
        <f aca="false">IF(N119="zákl. přenesená",J119,0)</f>
        <v>0</v>
      </c>
      <c r="BH119" s="216" t="n">
        <f aca="false">IF(N119="sníž. přenesená",J119,0)</f>
        <v>0</v>
      </c>
      <c r="BI119" s="216" t="n">
        <f aca="false">IF(N119="nulová",J119,0)</f>
        <v>0</v>
      </c>
      <c r="BJ119" s="10" t="s">
        <v>10</v>
      </c>
      <c r="BK119" s="216" t="n">
        <f aca="false">ROUND(I119*H119,0)</f>
        <v>0</v>
      </c>
      <c r="BL119" s="10" t="s">
        <v>129</v>
      </c>
      <c r="BM119" s="10" t="s">
        <v>176</v>
      </c>
    </row>
    <row collapsed="false" customFormat="true" customHeight="false" hidden="false" ht="12.85" outlineLevel="0" r="120" s="217">
      <c r="B120" s="218"/>
      <c r="C120" s="219"/>
      <c r="D120" s="220" t="s">
        <v>131</v>
      </c>
      <c r="E120" s="221"/>
      <c r="F120" s="222" t="s">
        <v>344</v>
      </c>
      <c r="G120" s="219"/>
      <c r="H120" s="223" t="n">
        <v>51.78</v>
      </c>
      <c r="I120" s="224"/>
      <c r="J120" s="219"/>
      <c r="K120" s="219"/>
      <c r="L120" s="225"/>
      <c r="M120" s="226"/>
      <c r="N120" s="227"/>
      <c r="O120" s="227"/>
      <c r="P120" s="227"/>
      <c r="Q120" s="227"/>
      <c r="R120" s="227"/>
      <c r="S120" s="227"/>
      <c r="T120" s="228"/>
      <c r="AT120" s="229" t="s">
        <v>131</v>
      </c>
      <c r="AU120" s="229" t="s">
        <v>79</v>
      </c>
      <c r="AV120" s="217" t="s">
        <v>79</v>
      </c>
      <c r="AW120" s="217" t="s">
        <v>34</v>
      </c>
      <c r="AX120" s="217" t="s">
        <v>10</v>
      </c>
      <c r="AY120" s="229" t="s">
        <v>122</v>
      </c>
    </row>
    <row collapsed="false" customFormat="true" customHeight="true" hidden="false" ht="16.5" outlineLevel="0" r="121" s="30">
      <c r="B121" s="31"/>
      <c r="C121" s="206" t="s">
        <v>163</v>
      </c>
      <c r="D121" s="206" t="s">
        <v>124</v>
      </c>
      <c r="E121" s="207" t="s">
        <v>180</v>
      </c>
      <c r="F121" s="208" t="s">
        <v>181</v>
      </c>
      <c r="G121" s="209" t="s">
        <v>140</v>
      </c>
      <c r="H121" s="210" t="n">
        <v>10.26</v>
      </c>
      <c r="I121" s="211"/>
      <c r="J121" s="210" t="n">
        <f aca="false">ROUND(I121*H121,0)</f>
        <v>0</v>
      </c>
      <c r="K121" s="208" t="s">
        <v>128</v>
      </c>
      <c r="L121" s="57"/>
      <c r="M121" s="212"/>
      <c r="N121" s="213" t="s">
        <v>41</v>
      </c>
      <c r="O121" s="32"/>
      <c r="P121" s="214" t="n">
        <f aca="false">O121*H121</f>
        <v>0</v>
      </c>
      <c r="Q121" s="214" t="n">
        <v>0</v>
      </c>
      <c r="R121" s="214" t="n">
        <f aca="false">Q121*H121</f>
        <v>0</v>
      </c>
      <c r="S121" s="214" t="n">
        <v>0</v>
      </c>
      <c r="T121" s="215" t="n">
        <f aca="false">S121*H121</f>
        <v>0</v>
      </c>
      <c r="AR121" s="10" t="s">
        <v>129</v>
      </c>
      <c r="AT121" s="10" t="s">
        <v>124</v>
      </c>
      <c r="AU121" s="10" t="s">
        <v>79</v>
      </c>
      <c r="AY121" s="10" t="s">
        <v>122</v>
      </c>
      <c r="BE121" s="216" t="n">
        <f aca="false">IF(N121="základní",J121,0)</f>
        <v>0</v>
      </c>
      <c r="BF121" s="216" t="n">
        <f aca="false">IF(N121="snížená",J121,0)</f>
        <v>0</v>
      </c>
      <c r="BG121" s="216" t="n">
        <f aca="false">IF(N121="zákl. přenesená",J121,0)</f>
        <v>0</v>
      </c>
      <c r="BH121" s="216" t="n">
        <f aca="false">IF(N121="sníž. přenesená",J121,0)</f>
        <v>0</v>
      </c>
      <c r="BI121" s="216" t="n">
        <f aca="false">IF(N121="nulová",J121,0)</f>
        <v>0</v>
      </c>
      <c r="BJ121" s="10" t="s">
        <v>10</v>
      </c>
      <c r="BK121" s="216" t="n">
        <f aca="false">ROUND(I121*H121,0)</f>
        <v>0</v>
      </c>
      <c r="BL121" s="10" t="s">
        <v>129</v>
      </c>
      <c r="BM121" s="10" t="s">
        <v>182</v>
      </c>
    </row>
    <row collapsed="false" customFormat="true" customHeight="false" hidden="false" ht="12.85" outlineLevel="0" r="122" s="217">
      <c r="B122" s="218"/>
      <c r="C122" s="219"/>
      <c r="D122" s="220" t="s">
        <v>131</v>
      </c>
      <c r="E122" s="221"/>
      <c r="F122" s="222" t="s">
        <v>345</v>
      </c>
      <c r="G122" s="219"/>
      <c r="H122" s="223" t="n">
        <v>10.26</v>
      </c>
      <c r="I122" s="224"/>
      <c r="J122" s="219"/>
      <c r="K122" s="219"/>
      <c r="L122" s="225"/>
      <c r="M122" s="226"/>
      <c r="N122" s="227"/>
      <c r="O122" s="227"/>
      <c r="P122" s="227"/>
      <c r="Q122" s="227"/>
      <c r="R122" s="227"/>
      <c r="S122" s="227"/>
      <c r="T122" s="228"/>
      <c r="AT122" s="229" t="s">
        <v>131</v>
      </c>
      <c r="AU122" s="229" t="s">
        <v>79</v>
      </c>
      <c r="AV122" s="217" t="s">
        <v>79</v>
      </c>
      <c r="AW122" s="217" t="s">
        <v>34</v>
      </c>
      <c r="AX122" s="217" t="s">
        <v>10</v>
      </c>
      <c r="AY122" s="229" t="s">
        <v>122</v>
      </c>
    </row>
    <row collapsed="false" customFormat="true" customHeight="true" hidden="false" ht="16.5" outlineLevel="0" r="123" s="30">
      <c r="B123" s="31"/>
      <c r="C123" s="206" t="s">
        <v>169</v>
      </c>
      <c r="D123" s="206" t="s">
        <v>124</v>
      </c>
      <c r="E123" s="207" t="s">
        <v>186</v>
      </c>
      <c r="F123" s="208" t="s">
        <v>187</v>
      </c>
      <c r="G123" s="209" t="s">
        <v>140</v>
      </c>
      <c r="H123" s="210" t="n">
        <v>10.26</v>
      </c>
      <c r="I123" s="211"/>
      <c r="J123" s="210" t="n">
        <f aca="false">ROUND(I123*H123,0)</f>
        <v>0</v>
      </c>
      <c r="K123" s="208" t="s">
        <v>128</v>
      </c>
      <c r="L123" s="57"/>
      <c r="M123" s="212"/>
      <c r="N123" s="213" t="s">
        <v>41</v>
      </c>
      <c r="O123" s="32"/>
      <c r="P123" s="214" t="n">
        <f aca="false">O123*H123</f>
        <v>0</v>
      </c>
      <c r="Q123" s="214" t="n">
        <v>0</v>
      </c>
      <c r="R123" s="214" t="n">
        <f aca="false">Q123*H123</f>
        <v>0</v>
      </c>
      <c r="S123" s="214" t="n">
        <v>0</v>
      </c>
      <c r="T123" s="215" t="n">
        <f aca="false">S123*H123</f>
        <v>0</v>
      </c>
      <c r="AR123" s="10" t="s">
        <v>129</v>
      </c>
      <c r="AT123" s="10" t="s">
        <v>124</v>
      </c>
      <c r="AU123" s="10" t="s">
        <v>79</v>
      </c>
      <c r="AY123" s="10" t="s">
        <v>122</v>
      </c>
      <c r="BE123" s="216" t="n">
        <f aca="false">IF(N123="základní",J123,0)</f>
        <v>0</v>
      </c>
      <c r="BF123" s="216" t="n">
        <f aca="false">IF(N123="snížená",J123,0)</f>
        <v>0</v>
      </c>
      <c r="BG123" s="216" t="n">
        <f aca="false">IF(N123="zákl. přenesená",J123,0)</f>
        <v>0</v>
      </c>
      <c r="BH123" s="216" t="n">
        <f aca="false">IF(N123="sníž. přenesená",J123,0)</f>
        <v>0</v>
      </c>
      <c r="BI123" s="216" t="n">
        <f aca="false">IF(N123="nulová",J123,0)</f>
        <v>0</v>
      </c>
      <c r="BJ123" s="10" t="s">
        <v>10</v>
      </c>
      <c r="BK123" s="216" t="n">
        <f aca="false">ROUND(I123*H123,0)</f>
        <v>0</v>
      </c>
      <c r="BL123" s="10" t="s">
        <v>129</v>
      </c>
      <c r="BM123" s="10" t="s">
        <v>188</v>
      </c>
    </row>
    <row collapsed="false" customFormat="true" customHeight="true" hidden="false" ht="16.5" outlineLevel="0" r="124" s="30">
      <c r="B124" s="31"/>
      <c r="C124" s="206" t="s">
        <v>173</v>
      </c>
      <c r="D124" s="206" t="s">
        <v>124</v>
      </c>
      <c r="E124" s="207" t="s">
        <v>190</v>
      </c>
      <c r="F124" s="208" t="s">
        <v>191</v>
      </c>
      <c r="G124" s="209" t="s">
        <v>192</v>
      </c>
      <c r="H124" s="210" t="n">
        <v>18.47</v>
      </c>
      <c r="I124" s="211"/>
      <c r="J124" s="210" t="n">
        <f aca="false">ROUND(I124*H124,0)</f>
        <v>0</v>
      </c>
      <c r="K124" s="208" t="s">
        <v>128</v>
      </c>
      <c r="L124" s="57"/>
      <c r="M124" s="212"/>
      <c r="N124" s="213" t="s">
        <v>41</v>
      </c>
      <c r="O124" s="32"/>
      <c r="P124" s="214" t="n">
        <f aca="false">O124*H124</f>
        <v>0</v>
      </c>
      <c r="Q124" s="214" t="n">
        <v>0</v>
      </c>
      <c r="R124" s="214" t="n">
        <f aca="false">Q124*H124</f>
        <v>0</v>
      </c>
      <c r="S124" s="214" t="n">
        <v>0</v>
      </c>
      <c r="T124" s="215" t="n">
        <f aca="false">S124*H124</f>
        <v>0</v>
      </c>
      <c r="AR124" s="10" t="s">
        <v>129</v>
      </c>
      <c r="AT124" s="10" t="s">
        <v>124</v>
      </c>
      <c r="AU124" s="10" t="s">
        <v>79</v>
      </c>
      <c r="AY124" s="10" t="s">
        <v>122</v>
      </c>
      <c r="BE124" s="216" t="n">
        <f aca="false">IF(N124="základní",J124,0)</f>
        <v>0</v>
      </c>
      <c r="BF124" s="216" t="n">
        <f aca="false">IF(N124="snížená",J124,0)</f>
        <v>0</v>
      </c>
      <c r="BG124" s="216" t="n">
        <f aca="false">IF(N124="zákl. přenesená",J124,0)</f>
        <v>0</v>
      </c>
      <c r="BH124" s="216" t="n">
        <f aca="false">IF(N124="sníž. přenesená",J124,0)</f>
        <v>0</v>
      </c>
      <c r="BI124" s="216" t="n">
        <f aca="false">IF(N124="nulová",J124,0)</f>
        <v>0</v>
      </c>
      <c r="BJ124" s="10" t="s">
        <v>10</v>
      </c>
      <c r="BK124" s="216" t="n">
        <f aca="false">ROUND(I124*H124,0)</f>
        <v>0</v>
      </c>
      <c r="BL124" s="10" t="s">
        <v>129</v>
      </c>
      <c r="BM124" s="10" t="s">
        <v>193</v>
      </c>
    </row>
    <row collapsed="false" customFormat="true" customHeight="false" hidden="false" ht="12.85" outlineLevel="0" r="125" s="217">
      <c r="B125" s="218"/>
      <c r="C125" s="219"/>
      <c r="D125" s="220" t="s">
        <v>131</v>
      </c>
      <c r="E125" s="221"/>
      <c r="F125" s="222" t="s">
        <v>346</v>
      </c>
      <c r="G125" s="219"/>
      <c r="H125" s="223" t="n">
        <v>18.47</v>
      </c>
      <c r="I125" s="224"/>
      <c r="J125" s="219"/>
      <c r="K125" s="219"/>
      <c r="L125" s="225"/>
      <c r="M125" s="226"/>
      <c r="N125" s="227"/>
      <c r="O125" s="227"/>
      <c r="P125" s="227"/>
      <c r="Q125" s="227"/>
      <c r="R125" s="227"/>
      <c r="S125" s="227"/>
      <c r="T125" s="228"/>
      <c r="AT125" s="229" t="s">
        <v>131</v>
      </c>
      <c r="AU125" s="229" t="s">
        <v>79</v>
      </c>
      <c r="AV125" s="217" t="s">
        <v>79</v>
      </c>
      <c r="AW125" s="217" t="s">
        <v>34</v>
      </c>
      <c r="AX125" s="217" t="s">
        <v>10</v>
      </c>
      <c r="AY125" s="229" t="s">
        <v>122</v>
      </c>
    </row>
    <row collapsed="false" customFormat="true" customHeight="true" hidden="false" ht="25.5" outlineLevel="0" r="126" s="30">
      <c r="B126" s="31"/>
      <c r="C126" s="206" t="s">
        <v>179</v>
      </c>
      <c r="D126" s="206" t="s">
        <v>124</v>
      </c>
      <c r="E126" s="207" t="s">
        <v>196</v>
      </c>
      <c r="F126" s="208" t="s">
        <v>197</v>
      </c>
      <c r="G126" s="209" t="s">
        <v>140</v>
      </c>
      <c r="H126" s="210" t="n">
        <v>41.52</v>
      </c>
      <c r="I126" s="211"/>
      <c r="J126" s="210" t="n">
        <f aca="false">ROUND(I126*H126,0)</f>
        <v>0</v>
      </c>
      <c r="K126" s="208" t="s">
        <v>128</v>
      </c>
      <c r="L126" s="57"/>
      <c r="M126" s="212"/>
      <c r="N126" s="213" t="s">
        <v>41</v>
      </c>
      <c r="O126" s="32"/>
      <c r="P126" s="214" t="n">
        <f aca="false">O126*H126</f>
        <v>0</v>
      </c>
      <c r="Q126" s="214" t="n">
        <v>0</v>
      </c>
      <c r="R126" s="214" t="n">
        <f aca="false">Q126*H126</f>
        <v>0</v>
      </c>
      <c r="S126" s="214" t="n">
        <v>0</v>
      </c>
      <c r="T126" s="215" t="n">
        <f aca="false">S126*H126</f>
        <v>0</v>
      </c>
      <c r="AR126" s="10" t="s">
        <v>129</v>
      </c>
      <c r="AT126" s="10" t="s">
        <v>124</v>
      </c>
      <c r="AU126" s="10" t="s">
        <v>79</v>
      </c>
      <c r="AY126" s="10" t="s">
        <v>122</v>
      </c>
      <c r="BE126" s="216" t="n">
        <f aca="false">IF(N126="základní",J126,0)</f>
        <v>0</v>
      </c>
      <c r="BF126" s="216" t="n">
        <f aca="false">IF(N126="snížená",J126,0)</f>
        <v>0</v>
      </c>
      <c r="BG126" s="216" t="n">
        <f aca="false">IF(N126="zákl. přenesená",J126,0)</f>
        <v>0</v>
      </c>
      <c r="BH126" s="216" t="n">
        <f aca="false">IF(N126="sníž. přenesená",J126,0)</f>
        <v>0</v>
      </c>
      <c r="BI126" s="216" t="n">
        <f aca="false">IF(N126="nulová",J126,0)</f>
        <v>0</v>
      </c>
      <c r="BJ126" s="10" t="s">
        <v>10</v>
      </c>
      <c r="BK126" s="216" t="n">
        <f aca="false">ROUND(I126*H126,0)</f>
        <v>0</v>
      </c>
      <c r="BL126" s="10" t="s">
        <v>129</v>
      </c>
      <c r="BM126" s="10" t="s">
        <v>198</v>
      </c>
    </row>
    <row collapsed="false" customFormat="true" customHeight="false" hidden="false" ht="12.85" outlineLevel="0" r="127" s="217">
      <c r="B127" s="218"/>
      <c r="C127" s="219"/>
      <c r="D127" s="220" t="s">
        <v>131</v>
      </c>
      <c r="E127" s="221"/>
      <c r="F127" s="222" t="s">
        <v>347</v>
      </c>
      <c r="G127" s="219"/>
      <c r="H127" s="223" t="n">
        <v>41.52</v>
      </c>
      <c r="I127" s="224"/>
      <c r="J127" s="219"/>
      <c r="K127" s="219"/>
      <c r="L127" s="225"/>
      <c r="M127" s="226"/>
      <c r="N127" s="227"/>
      <c r="O127" s="227"/>
      <c r="P127" s="227"/>
      <c r="Q127" s="227"/>
      <c r="R127" s="227"/>
      <c r="S127" s="227"/>
      <c r="T127" s="228"/>
      <c r="AT127" s="229" t="s">
        <v>131</v>
      </c>
      <c r="AU127" s="229" t="s">
        <v>79</v>
      </c>
      <c r="AV127" s="217" t="s">
        <v>79</v>
      </c>
      <c r="AW127" s="217" t="s">
        <v>34</v>
      </c>
      <c r="AX127" s="217" t="s">
        <v>10</v>
      </c>
      <c r="AY127" s="229" t="s">
        <v>122</v>
      </c>
    </row>
    <row collapsed="false" customFormat="true" customHeight="true" hidden="false" ht="16.5" outlineLevel="0" r="128" s="30">
      <c r="B128" s="31"/>
      <c r="C128" s="206" t="s">
        <v>185</v>
      </c>
      <c r="D128" s="206" t="s">
        <v>124</v>
      </c>
      <c r="E128" s="207" t="s">
        <v>200</v>
      </c>
      <c r="F128" s="208" t="s">
        <v>201</v>
      </c>
      <c r="G128" s="209" t="s">
        <v>140</v>
      </c>
      <c r="H128" s="210" t="n">
        <v>10.46</v>
      </c>
      <c r="I128" s="211"/>
      <c r="J128" s="210" t="n">
        <f aca="false">ROUND(I128*H128,0)</f>
        <v>0</v>
      </c>
      <c r="K128" s="208" t="s">
        <v>128</v>
      </c>
      <c r="L128" s="57"/>
      <c r="M128" s="212"/>
      <c r="N128" s="213" t="s">
        <v>41</v>
      </c>
      <c r="O128" s="32"/>
      <c r="P128" s="214" t="n">
        <f aca="false">O128*H128</f>
        <v>0</v>
      </c>
      <c r="Q128" s="214" t="n">
        <v>0</v>
      </c>
      <c r="R128" s="214" t="n">
        <f aca="false">Q128*H128</f>
        <v>0</v>
      </c>
      <c r="S128" s="214" t="n">
        <v>0</v>
      </c>
      <c r="T128" s="215" t="n">
        <f aca="false">S128*H128</f>
        <v>0</v>
      </c>
      <c r="AR128" s="10" t="s">
        <v>129</v>
      </c>
      <c r="AT128" s="10" t="s">
        <v>124</v>
      </c>
      <c r="AU128" s="10" t="s">
        <v>79</v>
      </c>
      <c r="AY128" s="10" t="s">
        <v>122</v>
      </c>
      <c r="BE128" s="216" t="n">
        <f aca="false">IF(N128="základní",J128,0)</f>
        <v>0</v>
      </c>
      <c r="BF128" s="216" t="n">
        <f aca="false">IF(N128="snížená",J128,0)</f>
        <v>0</v>
      </c>
      <c r="BG128" s="216" t="n">
        <f aca="false">IF(N128="zákl. přenesená",J128,0)</f>
        <v>0</v>
      </c>
      <c r="BH128" s="216" t="n">
        <f aca="false">IF(N128="sníž. přenesená",J128,0)</f>
        <v>0</v>
      </c>
      <c r="BI128" s="216" t="n">
        <f aca="false">IF(N128="nulová",J128,0)</f>
        <v>0</v>
      </c>
      <c r="BJ128" s="10" t="s">
        <v>10</v>
      </c>
      <c r="BK128" s="216" t="n">
        <f aca="false">ROUND(I128*H128,0)</f>
        <v>0</v>
      </c>
      <c r="BL128" s="10" t="s">
        <v>129</v>
      </c>
      <c r="BM128" s="10" t="s">
        <v>202</v>
      </c>
    </row>
    <row collapsed="false" customFormat="true" customHeight="false" hidden="false" ht="12.85" outlineLevel="0" r="129" s="217">
      <c r="B129" s="218"/>
      <c r="C129" s="219"/>
      <c r="D129" s="220" t="s">
        <v>131</v>
      </c>
      <c r="E129" s="221"/>
      <c r="F129" s="222" t="s">
        <v>348</v>
      </c>
      <c r="G129" s="219"/>
      <c r="H129" s="223" t="n">
        <v>10.46</v>
      </c>
      <c r="I129" s="224"/>
      <c r="J129" s="219"/>
      <c r="K129" s="219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131</v>
      </c>
      <c r="AU129" s="229" t="s">
        <v>79</v>
      </c>
      <c r="AV129" s="217" t="s">
        <v>79</v>
      </c>
      <c r="AW129" s="217" t="s">
        <v>34</v>
      </c>
      <c r="AX129" s="217" t="s">
        <v>10</v>
      </c>
      <c r="AY129" s="229" t="s">
        <v>122</v>
      </c>
    </row>
    <row collapsed="false" customFormat="true" customHeight="true" hidden="false" ht="16.5" outlineLevel="0" r="130" s="30">
      <c r="B130" s="31"/>
      <c r="C130" s="253" t="s">
        <v>189</v>
      </c>
      <c r="D130" s="253" t="s">
        <v>205</v>
      </c>
      <c r="E130" s="254" t="s">
        <v>206</v>
      </c>
      <c r="F130" s="255" t="s">
        <v>207</v>
      </c>
      <c r="G130" s="256" t="s">
        <v>192</v>
      </c>
      <c r="H130" s="257" t="n">
        <v>18.83</v>
      </c>
      <c r="I130" s="258"/>
      <c r="J130" s="257" t="n">
        <f aca="false">ROUND(I130*H130,0)</f>
        <v>0</v>
      </c>
      <c r="K130" s="255" t="s">
        <v>128</v>
      </c>
      <c r="L130" s="259"/>
      <c r="M130" s="260"/>
      <c r="N130" s="261" t="s">
        <v>41</v>
      </c>
      <c r="O130" s="32"/>
      <c r="P130" s="214" t="n">
        <f aca="false">O130*H130</f>
        <v>0</v>
      </c>
      <c r="Q130" s="214" t="n">
        <v>0</v>
      </c>
      <c r="R130" s="214" t="n">
        <f aca="false">Q130*H130</f>
        <v>0</v>
      </c>
      <c r="S130" s="214" t="n">
        <v>0</v>
      </c>
      <c r="T130" s="215" t="n">
        <f aca="false">S130*H130</f>
        <v>0</v>
      </c>
      <c r="AR130" s="10" t="s">
        <v>163</v>
      </c>
      <c r="AT130" s="10" t="s">
        <v>205</v>
      </c>
      <c r="AU130" s="10" t="s">
        <v>79</v>
      </c>
      <c r="AY130" s="10" t="s">
        <v>122</v>
      </c>
      <c r="BE130" s="216" t="n">
        <f aca="false">IF(N130="základní",J130,0)</f>
        <v>0</v>
      </c>
      <c r="BF130" s="216" t="n">
        <f aca="false">IF(N130="snížená",J130,0)</f>
        <v>0</v>
      </c>
      <c r="BG130" s="216" t="n">
        <f aca="false">IF(N130="zákl. přenesená",J130,0)</f>
        <v>0</v>
      </c>
      <c r="BH130" s="216" t="n">
        <f aca="false">IF(N130="sníž. přenesená",J130,0)</f>
        <v>0</v>
      </c>
      <c r="BI130" s="216" t="n">
        <f aca="false">IF(N130="nulová",J130,0)</f>
        <v>0</v>
      </c>
      <c r="BJ130" s="10" t="s">
        <v>10</v>
      </c>
      <c r="BK130" s="216" t="n">
        <f aca="false">ROUND(I130*H130,0)</f>
        <v>0</v>
      </c>
      <c r="BL130" s="10" t="s">
        <v>129</v>
      </c>
      <c r="BM130" s="10" t="s">
        <v>208</v>
      </c>
    </row>
    <row collapsed="false" customFormat="true" customHeight="false" hidden="false" ht="12.85" outlineLevel="0" r="131" s="217">
      <c r="B131" s="218"/>
      <c r="C131" s="219"/>
      <c r="D131" s="220" t="s">
        <v>131</v>
      </c>
      <c r="E131" s="221"/>
      <c r="F131" s="222" t="s">
        <v>349</v>
      </c>
      <c r="G131" s="219"/>
      <c r="H131" s="223" t="n">
        <v>18.83</v>
      </c>
      <c r="I131" s="224"/>
      <c r="J131" s="219"/>
      <c r="K131" s="219"/>
      <c r="L131" s="225"/>
      <c r="M131" s="226"/>
      <c r="N131" s="227"/>
      <c r="O131" s="227"/>
      <c r="P131" s="227"/>
      <c r="Q131" s="227"/>
      <c r="R131" s="227"/>
      <c r="S131" s="227"/>
      <c r="T131" s="228"/>
      <c r="AT131" s="229" t="s">
        <v>131</v>
      </c>
      <c r="AU131" s="229" t="s">
        <v>79</v>
      </c>
      <c r="AV131" s="217" t="s">
        <v>79</v>
      </c>
      <c r="AW131" s="217" t="s">
        <v>34</v>
      </c>
      <c r="AX131" s="217" t="s">
        <v>10</v>
      </c>
      <c r="AY131" s="229" t="s">
        <v>122</v>
      </c>
    </row>
    <row collapsed="false" customFormat="true" customHeight="true" hidden="false" ht="29.9" outlineLevel="0" r="132" s="189">
      <c r="B132" s="190"/>
      <c r="C132" s="191"/>
      <c r="D132" s="192" t="s">
        <v>69</v>
      </c>
      <c r="E132" s="204" t="s">
        <v>129</v>
      </c>
      <c r="F132" s="204" t="s">
        <v>210</v>
      </c>
      <c r="G132" s="191"/>
      <c r="H132" s="191"/>
      <c r="I132" s="194"/>
      <c r="J132" s="205" t="n">
        <f aca="false">BK132</f>
        <v>0</v>
      </c>
      <c r="K132" s="191"/>
      <c r="L132" s="196"/>
      <c r="M132" s="197"/>
      <c r="N132" s="198"/>
      <c r="O132" s="198"/>
      <c r="P132" s="199" t="n">
        <f aca="false">SUM(P133:P135)</f>
        <v>0</v>
      </c>
      <c r="Q132" s="198"/>
      <c r="R132" s="199" t="n">
        <f aca="false">SUM(R133:R135)</f>
        <v>0</v>
      </c>
      <c r="S132" s="198"/>
      <c r="T132" s="200" t="n">
        <f aca="false">SUM(T133:T135)</f>
        <v>0</v>
      </c>
      <c r="AR132" s="201" t="s">
        <v>10</v>
      </c>
      <c r="AT132" s="202" t="s">
        <v>69</v>
      </c>
      <c r="AU132" s="202" t="s">
        <v>10</v>
      </c>
      <c r="AY132" s="201" t="s">
        <v>122</v>
      </c>
      <c r="BK132" s="203" t="n">
        <f aca="false">SUM(BK133:BK135)</f>
        <v>0</v>
      </c>
    </row>
    <row collapsed="false" customFormat="true" customHeight="true" hidden="false" ht="16.5" outlineLevel="0" r="133" s="30">
      <c r="B133" s="31"/>
      <c r="C133" s="206" t="s">
        <v>195</v>
      </c>
      <c r="D133" s="206" t="s">
        <v>124</v>
      </c>
      <c r="E133" s="207" t="s">
        <v>212</v>
      </c>
      <c r="F133" s="208" t="s">
        <v>213</v>
      </c>
      <c r="G133" s="209" t="s">
        <v>140</v>
      </c>
      <c r="H133" s="210" t="n">
        <v>3.78</v>
      </c>
      <c r="I133" s="211"/>
      <c r="J133" s="210" t="n">
        <f aca="false">ROUND(I133*H133,0)</f>
        <v>0</v>
      </c>
      <c r="K133" s="208" t="s">
        <v>128</v>
      </c>
      <c r="L133" s="57"/>
      <c r="M133" s="212"/>
      <c r="N133" s="213" t="s">
        <v>41</v>
      </c>
      <c r="O133" s="32"/>
      <c r="P133" s="214" t="n">
        <f aca="false">O133*H133</f>
        <v>0</v>
      </c>
      <c r="Q133" s="214" t="n">
        <v>0</v>
      </c>
      <c r="R133" s="214" t="n">
        <f aca="false">Q133*H133</f>
        <v>0</v>
      </c>
      <c r="S133" s="214" t="n">
        <v>0</v>
      </c>
      <c r="T133" s="215" t="n">
        <f aca="false">S133*H133</f>
        <v>0</v>
      </c>
      <c r="AR133" s="10" t="s">
        <v>129</v>
      </c>
      <c r="AT133" s="10" t="s">
        <v>124</v>
      </c>
      <c r="AU133" s="10" t="s">
        <v>79</v>
      </c>
      <c r="AY133" s="10" t="s">
        <v>122</v>
      </c>
      <c r="BE133" s="216" t="n">
        <f aca="false">IF(N133="základní",J133,0)</f>
        <v>0</v>
      </c>
      <c r="BF133" s="216" t="n">
        <f aca="false">IF(N133="snížená",J133,0)</f>
        <v>0</v>
      </c>
      <c r="BG133" s="216" t="n">
        <f aca="false">IF(N133="zákl. přenesená",J133,0)</f>
        <v>0</v>
      </c>
      <c r="BH133" s="216" t="n">
        <f aca="false">IF(N133="sníž. přenesená",J133,0)</f>
        <v>0</v>
      </c>
      <c r="BI133" s="216" t="n">
        <f aca="false">IF(N133="nulová",J133,0)</f>
        <v>0</v>
      </c>
      <c r="BJ133" s="10" t="s">
        <v>10</v>
      </c>
      <c r="BK133" s="216" t="n">
        <f aca="false">ROUND(I133*H133,0)</f>
        <v>0</v>
      </c>
      <c r="BL133" s="10" t="s">
        <v>129</v>
      </c>
      <c r="BM133" s="10" t="s">
        <v>214</v>
      </c>
    </row>
    <row collapsed="false" customFormat="true" customHeight="false" hidden="false" ht="12.85" outlineLevel="0" r="134" s="230">
      <c r="B134" s="231"/>
      <c r="C134" s="232"/>
      <c r="D134" s="220" t="s">
        <v>131</v>
      </c>
      <c r="E134" s="233"/>
      <c r="F134" s="234" t="s">
        <v>350</v>
      </c>
      <c r="G134" s="232"/>
      <c r="H134" s="233"/>
      <c r="I134" s="235"/>
      <c r="J134" s="232"/>
      <c r="K134" s="232"/>
      <c r="L134" s="236"/>
      <c r="M134" s="237"/>
      <c r="N134" s="238"/>
      <c r="O134" s="238"/>
      <c r="P134" s="238"/>
      <c r="Q134" s="238"/>
      <c r="R134" s="238"/>
      <c r="S134" s="238"/>
      <c r="T134" s="239"/>
      <c r="AT134" s="240" t="s">
        <v>131</v>
      </c>
      <c r="AU134" s="240" t="s">
        <v>79</v>
      </c>
      <c r="AV134" s="230" t="s">
        <v>10</v>
      </c>
      <c r="AW134" s="230" t="s">
        <v>34</v>
      </c>
      <c r="AX134" s="230" t="s">
        <v>70</v>
      </c>
      <c r="AY134" s="240" t="s">
        <v>122</v>
      </c>
    </row>
    <row collapsed="false" customFormat="true" customHeight="false" hidden="false" ht="12.85" outlineLevel="0" r="135" s="217">
      <c r="B135" s="218"/>
      <c r="C135" s="219"/>
      <c r="D135" s="220" t="s">
        <v>131</v>
      </c>
      <c r="E135" s="221"/>
      <c r="F135" s="222" t="s">
        <v>351</v>
      </c>
      <c r="G135" s="219"/>
      <c r="H135" s="223" t="n">
        <v>3.78</v>
      </c>
      <c r="I135" s="224"/>
      <c r="J135" s="219"/>
      <c r="K135" s="219"/>
      <c r="L135" s="225"/>
      <c r="M135" s="226"/>
      <c r="N135" s="227"/>
      <c r="O135" s="227"/>
      <c r="P135" s="227"/>
      <c r="Q135" s="227"/>
      <c r="R135" s="227"/>
      <c r="S135" s="227"/>
      <c r="T135" s="228"/>
      <c r="AT135" s="229" t="s">
        <v>131</v>
      </c>
      <c r="AU135" s="229" t="s">
        <v>79</v>
      </c>
      <c r="AV135" s="217" t="s">
        <v>79</v>
      </c>
      <c r="AW135" s="217" t="s">
        <v>34</v>
      </c>
      <c r="AX135" s="217" t="s">
        <v>10</v>
      </c>
      <c r="AY135" s="229" t="s">
        <v>122</v>
      </c>
    </row>
    <row collapsed="false" customFormat="true" customHeight="true" hidden="false" ht="29.9" outlineLevel="0" r="136" s="189">
      <c r="B136" s="190"/>
      <c r="C136" s="191"/>
      <c r="D136" s="192" t="s">
        <v>69</v>
      </c>
      <c r="E136" s="204" t="s">
        <v>163</v>
      </c>
      <c r="F136" s="204" t="s">
        <v>241</v>
      </c>
      <c r="G136" s="191"/>
      <c r="H136" s="191"/>
      <c r="I136" s="194"/>
      <c r="J136" s="205" t="n">
        <f aca="false">BK136</f>
        <v>0</v>
      </c>
      <c r="K136" s="191"/>
      <c r="L136" s="196"/>
      <c r="M136" s="197"/>
      <c r="N136" s="198"/>
      <c r="O136" s="198"/>
      <c r="P136" s="199" t="n">
        <f aca="false">SUM(P137:P150)</f>
        <v>0</v>
      </c>
      <c r="Q136" s="198"/>
      <c r="R136" s="199" t="n">
        <f aca="false">SUM(R137:R150)</f>
        <v>1.96968</v>
      </c>
      <c r="S136" s="198"/>
      <c r="T136" s="200" t="n">
        <f aca="false">SUM(T137:T150)</f>
        <v>0</v>
      </c>
      <c r="AR136" s="201" t="s">
        <v>10</v>
      </c>
      <c r="AT136" s="202" t="s">
        <v>69</v>
      </c>
      <c r="AU136" s="202" t="s">
        <v>10</v>
      </c>
      <c r="AY136" s="201" t="s">
        <v>122</v>
      </c>
      <c r="BK136" s="203" t="n">
        <f aca="false">SUM(BK137:BK150)</f>
        <v>0</v>
      </c>
    </row>
    <row collapsed="false" customFormat="true" customHeight="true" hidden="false" ht="25.5" outlineLevel="0" r="137" s="30">
      <c r="B137" s="31"/>
      <c r="C137" s="206" t="s">
        <v>11</v>
      </c>
      <c r="D137" s="206" t="s">
        <v>124</v>
      </c>
      <c r="E137" s="207" t="s">
        <v>352</v>
      </c>
      <c r="F137" s="208" t="s">
        <v>353</v>
      </c>
      <c r="G137" s="209" t="s">
        <v>245</v>
      </c>
      <c r="H137" s="210" t="n">
        <v>63</v>
      </c>
      <c r="I137" s="211"/>
      <c r="J137" s="210" t="n">
        <f aca="false">ROUND(I137*H137,0)</f>
        <v>0</v>
      </c>
      <c r="K137" s="208" t="s">
        <v>128</v>
      </c>
      <c r="L137" s="57"/>
      <c r="M137" s="212"/>
      <c r="N137" s="213" t="s">
        <v>41</v>
      </c>
      <c r="O137" s="32"/>
      <c r="P137" s="214" t="n">
        <f aca="false">O137*H137</f>
        <v>0</v>
      </c>
      <c r="Q137" s="214" t="n">
        <v>3E-005</v>
      </c>
      <c r="R137" s="214" t="n">
        <f aca="false">Q137*H137</f>
        <v>0.00189</v>
      </c>
      <c r="S137" s="214" t="n">
        <v>0</v>
      </c>
      <c r="T137" s="215" t="n">
        <f aca="false">S137*H137</f>
        <v>0</v>
      </c>
      <c r="AR137" s="10" t="s">
        <v>129</v>
      </c>
      <c r="AT137" s="10" t="s">
        <v>124</v>
      </c>
      <c r="AU137" s="10" t="s">
        <v>79</v>
      </c>
      <c r="AY137" s="10" t="s">
        <v>122</v>
      </c>
      <c r="BE137" s="216" t="n">
        <f aca="false">IF(N137="základní",J137,0)</f>
        <v>0</v>
      </c>
      <c r="BF137" s="216" t="n">
        <f aca="false">IF(N137="snížená",J137,0)</f>
        <v>0</v>
      </c>
      <c r="BG137" s="216" t="n">
        <f aca="false">IF(N137="zákl. přenesená",J137,0)</f>
        <v>0</v>
      </c>
      <c r="BH137" s="216" t="n">
        <f aca="false">IF(N137="sníž. přenesená",J137,0)</f>
        <v>0</v>
      </c>
      <c r="BI137" s="216" t="n">
        <f aca="false">IF(N137="nulová",J137,0)</f>
        <v>0</v>
      </c>
      <c r="BJ137" s="10" t="s">
        <v>10</v>
      </c>
      <c r="BK137" s="216" t="n">
        <f aca="false">ROUND(I137*H137,0)</f>
        <v>0</v>
      </c>
      <c r="BL137" s="10" t="s">
        <v>129</v>
      </c>
      <c r="BM137" s="10" t="s">
        <v>354</v>
      </c>
    </row>
    <row collapsed="false" customFormat="true" customHeight="false" hidden="false" ht="12.85" outlineLevel="0" r="138" s="230">
      <c r="B138" s="231"/>
      <c r="C138" s="232"/>
      <c r="D138" s="220" t="s">
        <v>131</v>
      </c>
      <c r="E138" s="233"/>
      <c r="F138" s="234" t="s">
        <v>350</v>
      </c>
      <c r="G138" s="232"/>
      <c r="H138" s="233"/>
      <c r="I138" s="235"/>
      <c r="J138" s="232"/>
      <c r="K138" s="232"/>
      <c r="L138" s="236"/>
      <c r="M138" s="237"/>
      <c r="N138" s="238"/>
      <c r="O138" s="238"/>
      <c r="P138" s="238"/>
      <c r="Q138" s="238"/>
      <c r="R138" s="238"/>
      <c r="S138" s="238"/>
      <c r="T138" s="239"/>
      <c r="AT138" s="240" t="s">
        <v>131</v>
      </c>
      <c r="AU138" s="240" t="s">
        <v>79</v>
      </c>
      <c r="AV138" s="230" t="s">
        <v>10</v>
      </c>
      <c r="AW138" s="230" t="s">
        <v>34</v>
      </c>
      <c r="AX138" s="230" t="s">
        <v>70</v>
      </c>
      <c r="AY138" s="240" t="s">
        <v>122</v>
      </c>
    </row>
    <row collapsed="false" customFormat="true" customHeight="false" hidden="false" ht="12.85" outlineLevel="0" r="139" s="217">
      <c r="B139" s="218"/>
      <c r="C139" s="219"/>
      <c r="D139" s="220" t="s">
        <v>131</v>
      </c>
      <c r="E139" s="221"/>
      <c r="F139" s="222" t="s">
        <v>355</v>
      </c>
      <c r="G139" s="219"/>
      <c r="H139" s="223" t="n">
        <v>12</v>
      </c>
      <c r="I139" s="224"/>
      <c r="J139" s="219"/>
      <c r="K139" s="219"/>
      <c r="L139" s="225"/>
      <c r="M139" s="226"/>
      <c r="N139" s="227"/>
      <c r="O139" s="227"/>
      <c r="P139" s="227"/>
      <c r="Q139" s="227"/>
      <c r="R139" s="227"/>
      <c r="S139" s="227"/>
      <c r="T139" s="228"/>
      <c r="AT139" s="229" t="s">
        <v>131</v>
      </c>
      <c r="AU139" s="229" t="s">
        <v>79</v>
      </c>
      <c r="AV139" s="217" t="s">
        <v>79</v>
      </c>
      <c r="AW139" s="217" t="s">
        <v>34</v>
      </c>
      <c r="AX139" s="217" t="s">
        <v>70</v>
      </c>
      <c r="AY139" s="229" t="s">
        <v>122</v>
      </c>
    </row>
    <row collapsed="false" customFormat="true" customHeight="false" hidden="false" ht="12.85" outlineLevel="0" r="140" s="217">
      <c r="B140" s="218"/>
      <c r="C140" s="219"/>
      <c r="D140" s="220" t="s">
        <v>131</v>
      </c>
      <c r="E140" s="221"/>
      <c r="F140" s="222" t="s">
        <v>356</v>
      </c>
      <c r="G140" s="219"/>
      <c r="H140" s="223" t="n">
        <v>11.5</v>
      </c>
      <c r="I140" s="224"/>
      <c r="J140" s="219"/>
      <c r="K140" s="219"/>
      <c r="L140" s="225"/>
      <c r="M140" s="226"/>
      <c r="N140" s="227"/>
      <c r="O140" s="227"/>
      <c r="P140" s="227"/>
      <c r="Q140" s="227"/>
      <c r="R140" s="227"/>
      <c r="S140" s="227"/>
      <c r="T140" s="228"/>
      <c r="AT140" s="229" t="s">
        <v>131</v>
      </c>
      <c r="AU140" s="229" t="s">
        <v>79</v>
      </c>
      <c r="AV140" s="217" t="s">
        <v>79</v>
      </c>
      <c r="AW140" s="217" t="s">
        <v>34</v>
      </c>
      <c r="AX140" s="217" t="s">
        <v>70</v>
      </c>
      <c r="AY140" s="229" t="s">
        <v>122</v>
      </c>
    </row>
    <row collapsed="false" customFormat="true" customHeight="false" hidden="false" ht="12.85" outlineLevel="0" r="141" s="217">
      <c r="B141" s="218"/>
      <c r="C141" s="219"/>
      <c r="D141" s="220" t="s">
        <v>131</v>
      </c>
      <c r="E141" s="221"/>
      <c r="F141" s="222" t="s">
        <v>357</v>
      </c>
      <c r="G141" s="219"/>
      <c r="H141" s="223" t="n">
        <v>6</v>
      </c>
      <c r="I141" s="224"/>
      <c r="J141" s="219"/>
      <c r="K141" s="219"/>
      <c r="L141" s="225"/>
      <c r="M141" s="226"/>
      <c r="N141" s="227"/>
      <c r="O141" s="227"/>
      <c r="P141" s="227"/>
      <c r="Q141" s="227"/>
      <c r="R141" s="227"/>
      <c r="S141" s="227"/>
      <c r="T141" s="228"/>
      <c r="AT141" s="229" t="s">
        <v>131</v>
      </c>
      <c r="AU141" s="229" t="s">
        <v>79</v>
      </c>
      <c r="AV141" s="217" t="s">
        <v>79</v>
      </c>
      <c r="AW141" s="217" t="s">
        <v>34</v>
      </c>
      <c r="AX141" s="217" t="s">
        <v>70</v>
      </c>
      <c r="AY141" s="229" t="s">
        <v>122</v>
      </c>
    </row>
    <row collapsed="false" customFormat="true" customHeight="false" hidden="false" ht="12.85" outlineLevel="0" r="142" s="217">
      <c r="B142" s="218"/>
      <c r="C142" s="219"/>
      <c r="D142" s="220" t="s">
        <v>131</v>
      </c>
      <c r="E142" s="221"/>
      <c r="F142" s="222" t="s">
        <v>358</v>
      </c>
      <c r="G142" s="219"/>
      <c r="H142" s="223" t="n">
        <v>4.1</v>
      </c>
      <c r="I142" s="224"/>
      <c r="J142" s="219"/>
      <c r="K142" s="219"/>
      <c r="L142" s="225"/>
      <c r="M142" s="226"/>
      <c r="N142" s="227"/>
      <c r="O142" s="227"/>
      <c r="P142" s="227"/>
      <c r="Q142" s="227"/>
      <c r="R142" s="227"/>
      <c r="S142" s="227"/>
      <c r="T142" s="228"/>
      <c r="AT142" s="229" t="s">
        <v>131</v>
      </c>
      <c r="AU142" s="229" t="s">
        <v>79</v>
      </c>
      <c r="AV142" s="217" t="s">
        <v>79</v>
      </c>
      <c r="AW142" s="217" t="s">
        <v>34</v>
      </c>
      <c r="AX142" s="217" t="s">
        <v>70</v>
      </c>
      <c r="AY142" s="229" t="s">
        <v>122</v>
      </c>
    </row>
    <row collapsed="false" customFormat="true" customHeight="false" hidden="false" ht="12.85" outlineLevel="0" r="143" s="217">
      <c r="B143" s="218"/>
      <c r="C143" s="219"/>
      <c r="D143" s="220" t="s">
        <v>131</v>
      </c>
      <c r="E143" s="221"/>
      <c r="F143" s="222" t="s">
        <v>359</v>
      </c>
      <c r="G143" s="219"/>
      <c r="H143" s="223" t="n">
        <v>19.6</v>
      </c>
      <c r="I143" s="224"/>
      <c r="J143" s="219"/>
      <c r="K143" s="219"/>
      <c r="L143" s="225"/>
      <c r="M143" s="226"/>
      <c r="N143" s="227"/>
      <c r="O143" s="227"/>
      <c r="P143" s="227"/>
      <c r="Q143" s="227"/>
      <c r="R143" s="227"/>
      <c r="S143" s="227"/>
      <c r="T143" s="228"/>
      <c r="AT143" s="229" t="s">
        <v>131</v>
      </c>
      <c r="AU143" s="229" t="s">
        <v>79</v>
      </c>
      <c r="AV143" s="217" t="s">
        <v>79</v>
      </c>
      <c r="AW143" s="217" t="s">
        <v>34</v>
      </c>
      <c r="AX143" s="217" t="s">
        <v>70</v>
      </c>
      <c r="AY143" s="229" t="s">
        <v>122</v>
      </c>
    </row>
    <row collapsed="false" customFormat="true" customHeight="false" hidden="false" ht="12.85" outlineLevel="0" r="144" s="217">
      <c r="B144" s="218"/>
      <c r="C144" s="219"/>
      <c r="D144" s="220" t="s">
        <v>131</v>
      </c>
      <c r="E144" s="221"/>
      <c r="F144" s="222" t="s">
        <v>360</v>
      </c>
      <c r="G144" s="219"/>
      <c r="H144" s="223" t="n">
        <v>9.8</v>
      </c>
      <c r="I144" s="224"/>
      <c r="J144" s="219"/>
      <c r="K144" s="219"/>
      <c r="L144" s="225"/>
      <c r="M144" s="226"/>
      <c r="N144" s="227"/>
      <c r="O144" s="227"/>
      <c r="P144" s="227"/>
      <c r="Q144" s="227"/>
      <c r="R144" s="227"/>
      <c r="S144" s="227"/>
      <c r="T144" s="228"/>
      <c r="AT144" s="229" t="s">
        <v>131</v>
      </c>
      <c r="AU144" s="229" t="s">
        <v>79</v>
      </c>
      <c r="AV144" s="217" t="s">
        <v>79</v>
      </c>
      <c r="AW144" s="217" t="s">
        <v>34</v>
      </c>
      <c r="AX144" s="217" t="s">
        <v>70</v>
      </c>
      <c r="AY144" s="229" t="s">
        <v>122</v>
      </c>
    </row>
    <row collapsed="false" customFormat="true" customHeight="false" hidden="false" ht="12.85" outlineLevel="0" r="145" s="241">
      <c r="B145" s="242"/>
      <c r="C145" s="243"/>
      <c r="D145" s="220" t="s">
        <v>131</v>
      </c>
      <c r="E145" s="244"/>
      <c r="F145" s="245" t="s">
        <v>150</v>
      </c>
      <c r="G145" s="243"/>
      <c r="H145" s="246" t="n">
        <v>63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131</v>
      </c>
      <c r="AU145" s="252" t="s">
        <v>79</v>
      </c>
      <c r="AV145" s="241" t="s">
        <v>129</v>
      </c>
      <c r="AW145" s="241" t="s">
        <v>34</v>
      </c>
      <c r="AX145" s="241" t="s">
        <v>10</v>
      </c>
      <c r="AY145" s="252" t="s">
        <v>122</v>
      </c>
    </row>
    <row collapsed="false" customFormat="true" customHeight="true" hidden="false" ht="16.5" outlineLevel="0" r="146" s="30">
      <c r="B146" s="31"/>
      <c r="C146" s="253" t="s">
        <v>204</v>
      </c>
      <c r="D146" s="253" t="s">
        <v>205</v>
      </c>
      <c r="E146" s="254" t="s">
        <v>361</v>
      </c>
      <c r="F146" s="255" t="s">
        <v>362</v>
      </c>
      <c r="G146" s="256" t="s">
        <v>245</v>
      </c>
      <c r="H146" s="257" t="n">
        <v>68</v>
      </c>
      <c r="I146" s="258"/>
      <c r="J146" s="257" t="n">
        <f aca="false">ROUND(I146*H146,0)</f>
        <v>0</v>
      </c>
      <c r="K146" s="255" t="s">
        <v>128</v>
      </c>
      <c r="L146" s="259"/>
      <c r="M146" s="260"/>
      <c r="N146" s="261" t="s">
        <v>41</v>
      </c>
      <c r="O146" s="32"/>
      <c r="P146" s="214" t="n">
        <f aca="false">O146*H146</f>
        <v>0</v>
      </c>
      <c r="Q146" s="214" t="n">
        <v>0.024</v>
      </c>
      <c r="R146" s="214" t="n">
        <f aca="false">Q146*H146</f>
        <v>1.632</v>
      </c>
      <c r="S146" s="214" t="n">
        <v>0</v>
      </c>
      <c r="T146" s="215" t="n">
        <f aca="false">S146*H146</f>
        <v>0</v>
      </c>
      <c r="AR146" s="10" t="s">
        <v>163</v>
      </c>
      <c r="AT146" s="10" t="s">
        <v>205</v>
      </c>
      <c r="AU146" s="10" t="s">
        <v>79</v>
      </c>
      <c r="AY146" s="10" t="s">
        <v>122</v>
      </c>
      <c r="BE146" s="216" t="n">
        <f aca="false">IF(N146="základní",J146,0)</f>
        <v>0</v>
      </c>
      <c r="BF146" s="216" t="n">
        <f aca="false">IF(N146="snížená",J146,0)</f>
        <v>0</v>
      </c>
      <c r="BG146" s="216" t="n">
        <f aca="false">IF(N146="zákl. přenesená",J146,0)</f>
        <v>0</v>
      </c>
      <c r="BH146" s="216" t="n">
        <f aca="false">IF(N146="sníž. přenesená",J146,0)</f>
        <v>0</v>
      </c>
      <c r="BI146" s="216" t="n">
        <f aca="false">IF(N146="nulová",J146,0)</f>
        <v>0</v>
      </c>
      <c r="BJ146" s="10" t="s">
        <v>10</v>
      </c>
      <c r="BK146" s="216" t="n">
        <f aca="false">ROUND(I146*H146,0)</f>
        <v>0</v>
      </c>
      <c r="BL146" s="10" t="s">
        <v>129</v>
      </c>
      <c r="BM146" s="10" t="s">
        <v>363</v>
      </c>
    </row>
    <row collapsed="false" customFormat="true" customHeight="true" hidden="false" ht="16.5" outlineLevel="0" r="147" s="30">
      <c r="B147" s="31"/>
      <c r="C147" s="206" t="s">
        <v>211</v>
      </c>
      <c r="D147" s="206" t="s">
        <v>124</v>
      </c>
      <c r="E147" s="207" t="s">
        <v>364</v>
      </c>
      <c r="F147" s="208" t="s">
        <v>365</v>
      </c>
      <c r="G147" s="209" t="s">
        <v>256</v>
      </c>
      <c r="H147" s="210" t="n">
        <v>7</v>
      </c>
      <c r="I147" s="211"/>
      <c r="J147" s="210" t="n">
        <f aca="false">ROUND(I147*H147,0)</f>
        <v>0</v>
      </c>
      <c r="K147" s="208" t="s">
        <v>128</v>
      </c>
      <c r="L147" s="57"/>
      <c r="M147" s="212"/>
      <c r="N147" s="213" t="s">
        <v>41</v>
      </c>
      <c r="O147" s="32"/>
      <c r="P147" s="214" t="n">
        <f aca="false">O147*H147</f>
        <v>0</v>
      </c>
      <c r="Q147" s="214" t="n">
        <v>0.04005</v>
      </c>
      <c r="R147" s="214" t="n">
        <f aca="false">Q147*H147</f>
        <v>0.28035</v>
      </c>
      <c r="S147" s="214" t="n">
        <v>0</v>
      </c>
      <c r="T147" s="215" t="n">
        <f aca="false">S147*H147</f>
        <v>0</v>
      </c>
      <c r="AR147" s="10" t="s">
        <v>129</v>
      </c>
      <c r="AT147" s="10" t="s">
        <v>124</v>
      </c>
      <c r="AU147" s="10" t="s">
        <v>79</v>
      </c>
      <c r="AY147" s="10" t="s">
        <v>122</v>
      </c>
      <c r="BE147" s="216" t="n">
        <f aca="false">IF(N147="základní",J147,0)</f>
        <v>0</v>
      </c>
      <c r="BF147" s="216" t="n">
        <f aca="false">IF(N147="snížená",J147,0)</f>
        <v>0</v>
      </c>
      <c r="BG147" s="216" t="n">
        <f aca="false">IF(N147="zákl. přenesená",J147,0)</f>
        <v>0</v>
      </c>
      <c r="BH147" s="216" t="n">
        <f aca="false">IF(N147="sníž. přenesená",J147,0)</f>
        <v>0</v>
      </c>
      <c r="BI147" s="216" t="n">
        <f aca="false">IF(N147="nulová",J147,0)</f>
        <v>0</v>
      </c>
      <c r="BJ147" s="10" t="s">
        <v>10</v>
      </c>
      <c r="BK147" s="216" t="n">
        <f aca="false">ROUND(I147*H147,0)</f>
        <v>0</v>
      </c>
      <c r="BL147" s="10" t="s">
        <v>129</v>
      </c>
      <c r="BM147" s="10" t="s">
        <v>366</v>
      </c>
    </row>
    <row collapsed="false" customFormat="true" customHeight="true" hidden="false" ht="25.5" outlineLevel="0" r="148" s="30">
      <c r="B148" s="31"/>
      <c r="C148" s="206" t="s">
        <v>219</v>
      </c>
      <c r="D148" s="206" t="s">
        <v>124</v>
      </c>
      <c r="E148" s="207" t="s">
        <v>367</v>
      </c>
      <c r="F148" s="208" t="s">
        <v>368</v>
      </c>
      <c r="G148" s="209" t="s">
        <v>256</v>
      </c>
      <c r="H148" s="210" t="n">
        <v>7</v>
      </c>
      <c r="I148" s="211"/>
      <c r="J148" s="210" t="n">
        <f aca="false">ROUND(I148*H148,0)</f>
        <v>0</v>
      </c>
      <c r="K148" s="208" t="s">
        <v>128</v>
      </c>
      <c r="L148" s="57"/>
      <c r="M148" s="212"/>
      <c r="N148" s="213" t="s">
        <v>41</v>
      </c>
      <c r="O148" s="32"/>
      <c r="P148" s="214" t="n">
        <f aca="false">O148*H148</f>
        <v>0</v>
      </c>
      <c r="Q148" s="214" t="n">
        <v>0.00598</v>
      </c>
      <c r="R148" s="214" t="n">
        <f aca="false">Q148*H148</f>
        <v>0.04186</v>
      </c>
      <c r="S148" s="214" t="n">
        <v>0</v>
      </c>
      <c r="T148" s="215" t="n">
        <f aca="false">S148*H148</f>
        <v>0</v>
      </c>
      <c r="AR148" s="10" t="s">
        <v>129</v>
      </c>
      <c r="AT148" s="10" t="s">
        <v>124</v>
      </c>
      <c r="AU148" s="10" t="s">
        <v>79</v>
      </c>
      <c r="AY148" s="10" t="s">
        <v>122</v>
      </c>
      <c r="BE148" s="216" t="n">
        <f aca="false">IF(N148="základní",J148,0)</f>
        <v>0</v>
      </c>
      <c r="BF148" s="216" t="n">
        <f aca="false">IF(N148="snížená",J148,0)</f>
        <v>0</v>
      </c>
      <c r="BG148" s="216" t="n">
        <f aca="false">IF(N148="zákl. přenesená",J148,0)</f>
        <v>0</v>
      </c>
      <c r="BH148" s="216" t="n">
        <f aca="false">IF(N148="sníž. přenesená",J148,0)</f>
        <v>0</v>
      </c>
      <c r="BI148" s="216" t="n">
        <f aca="false">IF(N148="nulová",J148,0)</f>
        <v>0</v>
      </c>
      <c r="BJ148" s="10" t="s">
        <v>10</v>
      </c>
      <c r="BK148" s="216" t="n">
        <f aca="false">ROUND(I148*H148,0)</f>
        <v>0</v>
      </c>
      <c r="BL148" s="10" t="s">
        <v>129</v>
      </c>
      <c r="BM148" s="10" t="s">
        <v>369</v>
      </c>
    </row>
    <row collapsed="false" customFormat="true" customHeight="true" hidden="false" ht="25.5" outlineLevel="0" r="149" s="30">
      <c r="B149" s="31"/>
      <c r="C149" s="206" t="s">
        <v>224</v>
      </c>
      <c r="D149" s="206" t="s">
        <v>124</v>
      </c>
      <c r="E149" s="207" t="s">
        <v>370</v>
      </c>
      <c r="F149" s="208" t="s">
        <v>371</v>
      </c>
      <c r="G149" s="209" t="s">
        <v>256</v>
      </c>
      <c r="H149" s="210" t="n">
        <v>7</v>
      </c>
      <c r="I149" s="211"/>
      <c r="J149" s="210" t="n">
        <f aca="false">ROUND(I149*H149,0)</f>
        <v>0</v>
      </c>
      <c r="K149" s="208" t="s">
        <v>128</v>
      </c>
      <c r="L149" s="57"/>
      <c r="M149" s="212"/>
      <c r="N149" s="213" t="s">
        <v>41</v>
      </c>
      <c r="O149" s="32"/>
      <c r="P149" s="214" t="n">
        <f aca="false">O149*H149</f>
        <v>0</v>
      </c>
      <c r="Q149" s="214" t="n">
        <v>0</v>
      </c>
      <c r="R149" s="214" t="n">
        <f aca="false">Q149*H149</f>
        <v>0</v>
      </c>
      <c r="S149" s="214" t="n">
        <v>0</v>
      </c>
      <c r="T149" s="215" t="n">
        <f aca="false">S149*H149</f>
        <v>0</v>
      </c>
      <c r="AR149" s="10" t="s">
        <v>129</v>
      </c>
      <c r="AT149" s="10" t="s">
        <v>124</v>
      </c>
      <c r="AU149" s="10" t="s">
        <v>79</v>
      </c>
      <c r="AY149" s="10" t="s">
        <v>122</v>
      </c>
      <c r="BE149" s="216" t="n">
        <f aca="false">IF(N149="základní",J149,0)</f>
        <v>0</v>
      </c>
      <c r="BF149" s="216" t="n">
        <f aca="false">IF(N149="snížená",J149,0)</f>
        <v>0</v>
      </c>
      <c r="BG149" s="216" t="n">
        <f aca="false">IF(N149="zákl. přenesená",J149,0)</f>
        <v>0</v>
      </c>
      <c r="BH149" s="216" t="n">
        <f aca="false">IF(N149="sníž. přenesená",J149,0)</f>
        <v>0</v>
      </c>
      <c r="BI149" s="216" t="n">
        <f aca="false">IF(N149="nulová",J149,0)</f>
        <v>0</v>
      </c>
      <c r="BJ149" s="10" t="s">
        <v>10</v>
      </c>
      <c r="BK149" s="216" t="n">
        <f aca="false">ROUND(I149*H149,0)</f>
        <v>0</v>
      </c>
      <c r="BL149" s="10" t="s">
        <v>129</v>
      </c>
      <c r="BM149" s="10" t="s">
        <v>372</v>
      </c>
    </row>
    <row collapsed="false" customFormat="true" customHeight="true" hidden="false" ht="25.5" outlineLevel="0" r="150" s="30">
      <c r="B150" s="31"/>
      <c r="C150" s="206" t="s">
        <v>229</v>
      </c>
      <c r="D150" s="206" t="s">
        <v>124</v>
      </c>
      <c r="E150" s="207" t="s">
        <v>373</v>
      </c>
      <c r="F150" s="208" t="s">
        <v>374</v>
      </c>
      <c r="G150" s="209" t="s">
        <v>256</v>
      </c>
      <c r="H150" s="210" t="n">
        <v>7</v>
      </c>
      <c r="I150" s="211"/>
      <c r="J150" s="210" t="n">
        <f aca="false">ROUND(I150*H150,0)</f>
        <v>0</v>
      </c>
      <c r="K150" s="208" t="s">
        <v>128</v>
      </c>
      <c r="L150" s="57"/>
      <c r="M150" s="212"/>
      <c r="N150" s="213" t="s">
        <v>41</v>
      </c>
      <c r="O150" s="32"/>
      <c r="P150" s="214" t="n">
        <f aca="false">O150*H150</f>
        <v>0</v>
      </c>
      <c r="Q150" s="214" t="n">
        <v>0.00194</v>
      </c>
      <c r="R150" s="214" t="n">
        <f aca="false">Q150*H150</f>
        <v>0.01358</v>
      </c>
      <c r="S150" s="214" t="n">
        <v>0</v>
      </c>
      <c r="T150" s="215" t="n">
        <f aca="false">S150*H150</f>
        <v>0</v>
      </c>
      <c r="AR150" s="10" t="s">
        <v>129</v>
      </c>
      <c r="AT150" s="10" t="s">
        <v>124</v>
      </c>
      <c r="AU150" s="10" t="s">
        <v>79</v>
      </c>
      <c r="AY150" s="10" t="s">
        <v>122</v>
      </c>
      <c r="BE150" s="216" t="n">
        <f aca="false">IF(N150="základní",J150,0)</f>
        <v>0</v>
      </c>
      <c r="BF150" s="216" t="n">
        <f aca="false">IF(N150="snížená",J150,0)</f>
        <v>0</v>
      </c>
      <c r="BG150" s="216" t="n">
        <f aca="false">IF(N150="zákl. přenesená",J150,0)</f>
        <v>0</v>
      </c>
      <c r="BH150" s="216" t="n">
        <f aca="false">IF(N150="sníž. přenesená",J150,0)</f>
        <v>0</v>
      </c>
      <c r="BI150" s="216" t="n">
        <f aca="false">IF(N150="nulová",J150,0)</f>
        <v>0</v>
      </c>
      <c r="BJ150" s="10" t="s">
        <v>10</v>
      </c>
      <c r="BK150" s="216" t="n">
        <f aca="false">ROUND(I150*H150,0)</f>
        <v>0</v>
      </c>
      <c r="BL150" s="10" t="s">
        <v>129</v>
      </c>
      <c r="BM150" s="10" t="s">
        <v>375</v>
      </c>
    </row>
    <row collapsed="false" customFormat="true" customHeight="true" hidden="false" ht="29.9" outlineLevel="0" r="151" s="189">
      <c r="B151" s="190"/>
      <c r="C151" s="191"/>
      <c r="D151" s="192" t="s">
        <v>69</v>
      </c>
      <c r="E151" s="204" t="s">
        <v>169</v>
      </c>
      <c r="F151" s="204" t="s">
        <v>295</v>
      </c>
      <c r="G151" s="191"/>
      <c r="H151" s="191"/>
      <c r="I151" s="194"/>
      <c r="J151" s="205" t="n">
        <f aca="false">BK151</f>
        <v>0</v>
      </c>
      <c r="K151" s="191"/>
      <c r="L151" s="196"/>
      <c r="M151" s="197"/>
      <c r="N151" s="198"/>
      <c r="O151" s="198"/>
      <c r="P151" s="199" t="n">
        <f aca="false">SUM(P152:P154)</f>
        <v>0</v>
      </c>
      <c r="Q151" s="198"/>
      <c r="R151" s="199" t="n">
        <f aca="false">SUM(R152:R154)</f>
        <v>0</v>
      </c>
      <c r="S151" s="198"/>
      <c r="T151" s="200" t="n">
        <f aca="false">SUM(T152:T154)</f>
        <v>0</v>
      </c>
      <c r="AR151" s="201" t="s">
        <v>10</v>
      </c>
      <c r="AT151" s="202" t="s">
        <v>69</v>
      </c>
      <c r="AU151" s="202" t="s">
        <v>10</v>
      </c>
      <c r="AY151" s="201" t="s">
        <v>122</v>
      </c>
      <c r="BK151" s="203" t="n">
        <f aca="false">SUM(BK152:BK154)</f>
        <v>0</v>
      </c>
    </row>
    <row collapsed="false" customFormat="true" customHeight="true" hidden="false" ht="16.5" outlineLevel="0" r="152" s="30">
      <c r="B152" s="31"/>
      <c r="C152" s="206" t="s">
        <v>9</v>
      </c>
      <c r="D152" s="206" t="s">
        <v>124</v>
      </c>
      <c r="E152" s="207" t="s">
        <v>376</v>
      </c>
      <c r="F152" s="208" t="s">
        <v>377</v>
      </c>
      <c r="G152" s="209" t="s">
        <v>303</v>
      </c>
      <c r="H152" s="210" t="n">
        <v>1</v>
      </c>
      <c r="I152" s="211"/>
      <c r="J152" s="210" t="n">
        <f aca="false">ROUND(I152*H152,0)</f>
        <v>0</v>
      </c>
      <c r="K152" s="208"/>
      <c r="L152" s="57"/>
      <c r="M152" s="212"/>
      <c r="N152" s="213" t="s">
        <v>41</v>
      </c>
      <c r="O152" s="32"/>
      <c r="P152" s="214" t="n">
        <f aca="false">O152*H152</f>
        <v>0</v>
      </c>
      <c r="Q152" s="214" t="n">
        <v>0</v>
      </c>
      <c r="R152" s="214" t="n">
        <f aca="false">Q152*H152</f>
        <v>0</v>
      </c>
      <c r="S152" s="214" t="n">
        <v>0</v>
      </c>
      <c r="T152" s="215" t="n">
        <f aca="false">S152*H152</f>
        <v>0</v>
      </c>
      <c r="AR152" s="10" t="s">
        <v>129</v>
      </c>
      <c r="AT152" s="10" t="s">
        <v>124</v>
      </c>
      <c r="AU152" s="10" t="s">
        <v>79</v>
      </c>
      <c r="AY152" s="10" t="s">
        <v>122</v>
      </c>
      <c r="BE152" s="216" t="n">
        <f aca="false">IF(N152="základní",J152,0)</f>
        <v>0</v>
      </c>
      <c r="BF152" s="216" t="n">
        <f aca="false">IF(N152="snížená",J152,0)</f>
        <v>0</v>
      </c>
      <c r="BG152" s="216" t="n">
        <f aca="false">IF(N152="zákl. přenesená",J152,0)</f>
        <v>0</v>
      </c>
      <c r="BH152" s="216" t="n">
        <f aca="false">IF(N152="sníž. přenesená",J152,0)</f>
        <v>0</v>
      </c>
      <c r="BI152" s="216" t="n">
        <f aca="false">IF(N152="nulová",J152,0)</f>
        <v>0</v>
      </c>
      <c r="BJ152" s="10" t="s">
        <v>10</v>
      </c>
      <c r="BK152" s="216" t="n">
        <f aca="false">ROUND(I152*H152,0)</f>
        <v>0</v>
      </c>
      <c r="BL152" s="10" t="s">
        <v>129</v>
      </c>
      <c r="BM152" s="10" t="s">
        <v>378</v>
      </c>
    </row>
    <row collapsed="false" customFormat="true" customHeight="true" hidden="false" ht="16.5" outlineLevel="0" r="153" s="30">
      <c r="B153" s="31"/>
      <c r="C153" s="206" t="s">
        <v>237</v>
      </c>
      <c r="D153" s="206" t="s">
        <v>124</v>
      </c>
      <c r="E153" s="207" t="s">
        <v>379</v>
      </c>
      <c r="F153" s="208" t="s">
        <v>380</v>
      </c>
      <c r="G153" s="209" t="s">
        <v>127</v>
      </c>
      <c r="H153" s="210" t="n">
        <v>117</v>
      </c>
      <c r="I153" s="211"/>
      <c r="J153" s="210" t="n">
        <f aca="false">ROUND(I153*H153,0)</f>
        <v>0</v>
      </c>
      <c r="K153" s="208"/>
      <c r="L153" s="57"/>
      <c r="M153" s="212"/>
      <c r="N153" s="213" t="s">
        <v>41</v>
      </c>
      <c r="O153" s="32"/>
      <c r="P153" s="214" t="n">
        <f aca="false">O153*H153</f>
        <v>0</v>
      </c>
      <c r="Q153" s="214" t="n">
        <v>0</v>
      </c>
      <c r="R153" s="214" t="n">
        <f aca="false">Q153*H153</f>
        <v>0</v>
      </c>
      <c r="S153" s="214" t="n">
        <v>0</v>
      </c>
      <c r="T153" s="215" t="n">
        <f aca="false">S153*H153</f>
        <v>0</v>
      </c>
      <c r="AR153" s="10" t="s">
        <v>129</v>
      </c>
      <c r="AT153" s="10" t="s">
        <v>124</v>
      </c>
      <c r="AU153" s="10" t="s">
        <v>79</v>
      </c>
      <c r="AY153" s="10" t="s">
        <v>122</v>
      </c>
      <c r="BE153" s="216" t="n">
        <f aca="false">IF(N153="základní",J153,0)</f>
        <v>0</v>
      </c>
      <c r="BF153" s="216" t="n">
        <f aca="false">IF(N153="snížená",J153,0)</f>
        <v>0</v>
      </c>
      <c r="BG153" s="216" t="n">
        <f aca="false">IF(N153="zákl. přenesená",J153,0)</f>
        <v>0</v>
      </c>
      <c r="BH153" s="216" t="n">
        <f aca="false">IF(N153="sníž. přenesená",J153,0)</f>
        <v>0</v>
      </c>
      <c r="BI153" s="216" t="n">
        <f aca="false">IF(N153="nulová",J153,0)</f>
        <v>0</v>
      </c>
      <c r="BJ153" s="10" t="s">
        <v>10</v>
      </c>
      <c r="BK153" s="216" t="n">
        <f aca="false">ROUND(I153*H153,0)</f>
        <v>0</v>
      </c>
      <c r="BL153" s="10" t="s">
        <v>129</v>
      </c>
      <c r="BM153" s="10" t="s">
        <v>381</v>
      </c>
    </row>
    <row collapsed="false" customFormat="true" customHeight="false" hidden="false" ht="12.85" outlineLevel="0" r="154" s="217">
      <c r="B154" s="218"/>
      <c r="C154" s="219"/>
      <c r="D154" s="220" t="s">
        <v>131</v>
      </c>
      <c r="E154" s="221"/>
      <c r="F154" s="222" t="s">
        <v>382</v>
      </c>
      <c r="G154" s="219"/>
      <c r="H154" s="223" t="n">
        <v>117</v>
      </c>
      <c r="I154" s="224"/>
      <c r="J154" s="219"/>
      <c r="K154" s="219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131</v>
      </c>
      <c r="AU154" s="229" t="s">
        <v>79</v>
      </c>
      <c r="AV154" s="217" t="s">
        <v>79</v>
      </c>
      <c r="AW154" s="217" t="s">
        <v>34</v>
      </c>
      <c r="AX154" s="217" t="s">
        <v>10</v>
      </c>
      <c r="AY154" s="229" t="s">
        <v>122</v>
      </c>
    </row>
    <row collapsed="false" customFormat="true" customHeight="true" hidden="false" ht="29.9" outlineLevel="0" r="155" s="189">
      <c r="B155" s="190"/>
      <c r="C155" s="191"/>
      <c r="D155" s="192" t="s">
        <v>69</v>
      </c>
      <c r="E155" s="204" t="s">
        <v>305</v>
      </c>
      <c r="F155" s="204" t="s">
        <v>306</v>
      </c>
      <c r="G155" s="191"/>
      <c r="H155" s="191"/>
      <c r="I155" s="194"/>
      <c r="J155" s="205" t="n">
        <f aca="false">BK155</f>
        <v>0</v>
      </c>
      <c r="K155" s="191"/>
      <c r="L155" s="196"/>
      <c r="M155" s="197"/>
      <c r="N155" s="198"/>
      <c r="O155" s="198"/>
      <c r="P155" s="199" t="n">
        <f aca="false">P156</f>
        <v>0</v>
      </c>
      <c r="Q155" s="198"/>
      <c r="R155" s="199" t="n">
        <f aca="false">R156</f>
        <v>0</v>
      </c>
      <c r="S155" s="198"/>
      <c r="T155" s="200" t="n">
        <f aca="false">T156</f>
        <v>0</v>
      </c>
      <c r="AR155" s="201" t="s">
        <v>10</v>
      </c>
      <c r="AT155" s="202" t="s">
        <v>69</v>
      </c>
      <c r="AU155" s="202" t="s">
        <v>10</v>
      </c>
      <c r="AY155" s="201" t="s">
        <v>122</v>
      </c>
      <c r="BK155" s="203" t="n">
        <f aca="false">BK156</f>
        <v>0</v>
      </c>
    </row>
    <row collapsed="false" customFormat="true" customHeight="true" hidden="false" ht="16.5" outlineLevel="0" r="156" s="30">
      <c r="B156" s="31"/>
      <c r="C156" s="206" t="s">
        <v>242</v>
      </c>
      <c r="D156" s="206" t="s">
        <v>124</v>
      </c>
      <c r="E156" s="207" t="s">
        <v>313</v>
      </c>
      <c r="F156" s="208" t="s">
        <v>314</v>
      </c>
      <c r="G156" s="209" t="s">
        <v>192</v>
      </c>
      <c r="H156" s="210" t="n">
        <v>2.16</v>
      </c>
      <c r="I156" s="211"/>
      <c r="J156" s="210" t="n">
        <f aca="false">ROUND(I156*H156,0)</f>
        <v>0</v>
      </c>
      <c r="K156" s="208" t="s">
        <v>128</v>
      </c>
      <c r="L156" s="57"/>
      <c r="M156" s="212"/>
      <c r="N156" s="262" t="s">
        <v>41</v>
      </c>
      <c r="O156" s="263"/>
      <c r="P156" s="264" t="n">
        <f aca="false">O156*H156</f>
        <v>0</v>
      </c>
      <c r="Q156" s="264" t="n">
        <v>0</v>
      </c>
      <c r="R156" s="264" t="n">
        <f aca="false">Q156*H156</f>
        <v>0</v>
      </c>
      <c r="S156" s="264" t="n">
        <v>0</v>
      </c>
      <c r="T156" s="265" t="n">
        <f aca="false">S156*H156</f>
        <v>0</v>
      </c>
      <c r="AR156" s="10" t="s">
        <v>129</v>
      </c>
      <c r="AT156" s="10" t="s">
        <v>124</v>
      </c>
      <c r="AU156" s="10" t="s">
        <v>79</v>
      </c>
      <c r="AY156" s="10" t="s">
        <v>122</v>
      </c>
      <c r="BE156" s="216" t="n">
        <f aca="false">IF(N156="základní",J156,0)</f>
        <v>0</v>
      </c>
      <c r="BF156" s="216" t="n">
        <f aca="false">IF(N156="snížená",J156,0)</f>
        <v>0</v>
      </c>
      <c r="BG156" s="216" t="n">
        <f aca="false">IF(N156="zákl. přenesená",J156,0)</f>
        <v>0</v>
      </c>
      <c r="BH156" s="216" t="n">
        <f aca="false">IF(N156="sníž. přenesená",J156,0)</f>
        <v>0</v>
      </c>
      <c r="BI156" s="216" t="n">
        <f aca="false">IF(N156="nulová",J156,0)</f>
        <v>0</v>
      </c>
      <c r="BJ156" s="10" t="s">
        <v>10</v>
      </c>
      <c r="BK156" s="216" t="n">
        <f aca="false">ROUND(I156*H156,0)</f>
        <v>0</v>
      </c>
      <c r="BL156" s="10" t="s">
        <v>129</v>
      </c>
      <c r="BM156" s="10" t="s">
        <v>383</v>
      </c>
    </row>
    <row collapsed="false" customFormat="true" customHeight="true" hidden="false" ht="6.95" outlineLevel="0" r="157" s="30">
      <c r="B157" s="52"/>
      <c r="C157" s="53"/>
      <c r="D157" s="53"/>
      <c r="E157" s="53"/>
      <c r="F157" s="53"/>
      <c r="G157" s="53"/>
      <c r="H157" s="53"/>
      <c r="I157" s="148"/>
      <c r="J157" s="53"/>
      <c r="K157" s="53"/>
      <c r="L157" s="57"/>
    </row>
  </sheetData>
  <autoFilter ref="C81:K156"/>
  <mergeCells count="10">
    <mergeCell ref="G1:H1"/>
    <mergeCell ref="L2:V2"/>
    <mergeCell ref="E7:H7"/>
    <mergeCell ref="E9:H9"/>
    <mergeCell ref="E24:H24"/>
    <mergeCell ref="E45:H45"/>
    <mergeCell ref="E47:H47"/>
    <mergeCell ref="J51:J52"/>
    <mergeCell ref="E72:H72"/>
    <mergeCell ref="E74:H74"/>
  </mergeCells>
  <hyperlinks>
    <hyperlink display="1) Krycí list soupisu" location="C2" ref="F1"/>
    <hyperlink display="2) Rekapitulace" location="C54" ref="G1"/>
    <hyperlink display="3) Soupis prací" location="C81" ref="J1"/>
    <hyperlink display="Rekapitulace stavby" location="'Rekapitulace stavby'!C2" ref="L1"/>
  </hyperlinks>
  <printOptions headings="false" gridLines="false" gridLinesSet="true" horizontalCentered="false" verticalCentered="false"/>
  <pageMargins left="0.583333333333333" right="0.583333333333333" top="0.583333333333333" bottom="0.583333333333333" header="0.511805555555555" footer="0"/>
  <pageSetup blackAndWhite="false" cellComments="none" copies="1" draft="false" firstPageNumber="0" fitToHeight="10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BR90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Left" state="frozen" topLeftCell="A2" xSplit="0" ySplit="1"/>
      <selection activeCell="A1" activeCellId="0" pane="topLeft" sqref="A1"/>
      <selection activeCell="A1" activeCellId="0" pane="bottomLeft" sqref="A1"/>
    </sheetView>
  </sheetViews>
  <sheetFormatPr defaultRowHeight="12.85"/>
  <cols>
    <col collapsed="false" hidden="false" max="2" min="2" style="0" width="1.66891891891892"/>
    <col collapsed="false" hidden="false" max="3" min="3" style="0" width="4.16891891891892"/>
    <col collapsed="false" hidden="false" max="4" min="4" style="0" width="4.32432432432432"/>
    <col collapsed="false" hidden="false" max="5" min="5" style="0" width="17.1756756756757"/>
    <col collapsed="false" hidden="false" max="6" min="6" style="0" width="75"/>
    <col collapsed="false" hidden="false" max="7" min="7" style="0" width="8.66216216216216"/>
    <col collapsed="false" hidden="false" max="8" min="8" style="0" width="11.1689189189189"/>
    <col collapsed="false" hidden="false" max="9" min="9" style="120" width="12.6689189189189"/>
    <col collapsed="false" hidden="false" max="10" min="10" style="0" width="23.5"/>
    <col collapsed="false" hidden="false" max="11" min="11" style="0" width="15.5067567567568"/>
    <col collapsed="false" hidden="false" max="12" min="12" style="0" width="8.5"/>
    <col collapsed="false" hidden="true" max="21" min="13" style="0" width="0"/>
    <col collapsed="false" hidden="false" max="22" min="22" style="0" width="12.3378378378378"/>
    <col collapsed="false" hidden="false" max="23" min="23" style="0" width="16.3310810810811"/>
    <col collapsed="false" hidden="false" max="24" min="24" style="0" width="12.3378378378378"/>
    <col collapsed="false" hidden="false" max="25" min="25" style="0" width="15.0067567567568"/>
    <col collapsed="false" hidden="false" max="26" min="26" style="0" width="11"/>
    <col collapsed="false" hidden="false" max="27" min="27" style="0" width="15.0067567567568"/>
    <col collapsed="false" hidden="false" max="28" min="28" style="0" width="16.3310810810811"/>
    <col collapsed="false" hidden="false" max="29" min="29" style="0" width="11"/>
    <col collapsed="false" hidden="false" max="30" min="30" style="0" width="15.0067567567568"/>
    <col collapsed="false" hidden="false" max="31" min="31" style="0" width="16.3310810810811"/>
    <col collapsed="false" hidden="false" max="43" min="32" style="0" width="8.5"/>
    <col collapsed="false" hidden="true" max="65" min="44" style="0" width="0"/>
    <col collapsed="false" hidden="false" max="1025" min="66" style="0" width="8.5"/>
  </cols>
  <sheetData>
    <row collapsed="false" customFormat="false" customHeight="true" hidden="false" ht="21.85" outlineLevel="0" r="1">
      <c r="A1" s="6"/>
      <c r="B1" s="121"/>
      <c r="C1" s="121"/>
      <c r="D1" s="122" t="s">
        <v>1</v>
      </c>
      <c r="E1" s="121"/>
      <c r="F1" s="123" t="s">
        <v>86</v>
      </c>
      <c r="G1" s="123" t="s">
        <v>87</v>
      </c>
      <c r="H1" s="123"/>
      <c r="I1" s="124"/>
      <c r="J1" s="123" t="s">
        <v>88</v>
      </c>
      <c r="K1" s="122" t="s">
        <v>89</v>
      </c>
      <c r="L1" s="123" t="s">
        <v>90</v>
      </c>
      <c r="M1" s="123"/>
      <c r="N1" s="123"/>
      <c r="O1" s="123"/>
      <c r="P1" s="123"/>
      <c r="Q1" s="123"/>
      <c r="R1" s="123"/>
      <c r="S1" s="123"/>
      <c r="T1" s="123"/>
      <c r="U1" s="5"/>
      <c r="V1" s="5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collapsed="false" customFormat="false" customHeight="true" hidden="false" ht="36.95" outlineLevel="0" r="2">
      <c r="L2" s="9"/>
      <c r="M2" s="9"/>
      <c r="N2" s="9"/>
      <c r="O2" s="9"/>
      <c r="P2" s="9"/>
      <c r="Q2" s="9"/>
      <c r="R2" s="9"/>
      <c r="S2" s="9"/>
      <c r="T2" s="9"/>
      <c r="U2" s="9"/>
      <c r="V2" s="9"/>
      <c r="AT2" s="10" t="s">
        <v>85</v>
      </c>
    </row>
    <row collapsed="false" customFormat="false" customHeight="true" hidden="false" ht="6.95" outlineLevel="0" r="3">
      <c r="B3" s="11"/>
      <c r="C3" s="12"/>
      <c r="D3" s="12"/>
      <c r="E3" s="12"/>
      <c r="F3" s="12"/>
      <c r="G3" s="12"/>
      <c r="H3" s="12"/>
      <c r="I3" s="125"/>
      <c r="J3" s="12"/>
      <c r="K3" s="13"/>
      <c r="AT3" s="10" t="s">
        <v>79</v>
      </c>
    </row>
    <row collapsed="false" customFormat="false" customHeight="true" hidden="false" ht="36.95" outlineLevel="0" r="4">
      <c r="B4" s="14"/>
      <c r="C4" s="15"/>
      <c r="D4" s="16" t="s">
        <v>91</v>
      </c>
      <c r="E4" s="15"/>
      <c r="F4" s="15"/>
      <c r="G4" s="15"/>
      <c r="H4" s="15"/>
      <c r="I4" s="126"/>
      <c r="J4" s="15"/>
      <c r="K4" s="17"/>
      <c r="M4" s="18" t="s">
        <v>13</v>
      </c>
      <c r="AT4" s="10" t="s">
        <v>6</v>
      </c>
    </row>
    <row collapsed="false" customFormat="false" customHeight="true" hidden="false" ht="6.95" outlineLevel="0" r="5">
      <c r="B5" s="14"/>
      <c r="C5" s="15"/>
      <c r="D5" s="15"/>
      <c r="E5" s="15"/>
      <c r="F5" s="15"/>
      <c r="G5" s="15"/>
      <c r="H5" s="15"/>
      <c r="I5" s="126"/>
      <c r="J5" s="15"/>
      <c r="K5" s="17"/>
    </row>
    <row collapsed="false" customFormat="false" customHeight="false" hidden="false" ht="12.85" outlineLevel="0" r="6">
      <c r="B6" s="14"/>
      <c r="C6" s="15"/>
      <c r="D6" s="25" t="s">
        <v>18</v>
      </c>
      <c r="E6" s="15"/>
      <c r="F6" s="15"/>
      <c r="G6" s="15"/>
      <c r="H6" s="15"/>
      <c r="I6" s="126"/>
      <c r="J6" s="15"/>
      <c r="K6" s="17"/>
    </row>
    <row collapsed="false" customFormat="false" customHeight="true" hidden="false" ht="16.5" outlineLevel="0" r="7">
      <c r="B7" s="14"/>
      <c r="C7" s="15"/>
      <c r="D7" s="15"/>
      <c r="E7" s="127" t="str">
        <f aca="false">'Rekapitulace stavby'!K6</f>
        <v>Pulečný - prosloužení splaškové stoky k čp. 15</v>
      </c>
      <c r="F7" s="127"/>
      <c r="G7" s="127"/>
      <c r="H7" s="127"/>
      <c r="I7" s="126"/>
      <c r="J7" s="15"/>
      <c r="K7" s="17"/>
    </row>
    <row collapsed="false" customFormat="true" customHeight="false" hidden="false" ht="12.85" outlineLevel="0" r="8" s="30">
      <c r="B8" s="31"/>
      <c r="C8" s="32"/>
      <c r="D8" s="25" t="s">
        <v>92</v>
      </c>
      <c r="E8" s="32"/>
      <c r="F8" s="32"/>
      <c r="G8" s="32"/>
      <c r="H8" s="32"/>
      <c r="I8" s="128"/>
      <c r="J8" s="32"/>
      <c r="K8" s="36"/>
    </row>
    <row collapsed="false" customFormat="true" customHeight="true" hidden="false" ht="36.95" outlineLevel="0" r="9" s="30">
      <c r="B9" s="31"/>
      <c r="C9" s="32"/>
      <c r="D9" s="32"/>
      <c r="E9" s="69" t="s">
        <v>384</v>
      </c>
      <c r="F9" s="69"/>
      <c r="G9" s="69"/>
      <c r="H9" s="69"/>
      <c r="I9" s="128"/>
      <c r="J9" s="32"/>
      <c r="K9" s="36"/>
    </row>
    <row collapsed="false" customFormat="true" customHeight="false" hidden="false" ht="12.85" outlineLevel="0" r="10" s="30">
      <c r="B10" s="31"/>
      <c r="C10" s="32"/>
      <c r="D10" s="32"/>
      <c r="E10" s="32"/>
      <c r="F10" s="32"/>
      <c r="G10" s="32"/>
      <c r="H10" s="32"/>
      <c r="I10" s="128"/>
      <c r="J10" s="32"/>
      <c r="K10" s="36"/>
    </row>
    <row collapsed="false" customFormat="true" customHeight="true" hidden="false" ht="14.4" outlineLevel="0" r="11" s="30">
      <c r="B11" s="31"/>
      <c r="C11" s="32"/>
      <c r="D11" s="25" t="s">
        <v>20</v>
      </c>
      <c r="E11" s="32"/>
      <c r="F11" s="21"/>
      <c r="G11" s="32"/>
      <c r="H11" s="32"/>
      <c r="I11" s="129" t="s">
        <v>21</v>
      </c>
      <c r="J11" s="21"/>
      <c r="K11" s="36"/>
    </row>
    <row collapsed="false" customFormat="true" customHeight="true" hidden="false" ht="14.4" outlineLevel="0" r="12" s="30">
      <c r="B12" s="31"/>
      <c r="C12" s="32"/>
      <c r="D12" s="25" t="s">
        <v>22</v>
      </c>
      <c r="E12" s="32"/>
      <c r="F12" s="21" t="s">
        <v>23</v>
      </c>
      <c r="G12" s="32"/>
      <c r="H12" s="32"/>
      <c r="I12" s="129" t="s">
        <v>24</v>
      </c>
      <c r="J12" s="72" t="str">
        <f aca="false">'Rekapitulace stavby'!AN8</f>
        <v>21. 4. 2018</v>
      </c>
      <c r="K12" s="36"/>
    </row>
    <row collapsed="false" customFormat="true" customHeight="true" hidden="false" ht="10.8" outlineLevel="0" r="13" s="30">
      <c r="B13" s="31"/>
      <c r="C13" s="32"/>
      <c r="D13" s="32"/>
      <c r="E13" s="32"/>
      <c r="F13" s="32"/>
      <c r="G13" s="32"/>
      <c r="H13" s="32"/>
      <c r="I13" s="128"/>
      <c r="J13" s="32"/>
      <c r="K13" s="36"/>
    </row>
    <row collapsed="false" customFormat="true" customHeight="true" hidden="false" ht="14.4" outlineLevel="0" r="14" s="30">
      <c r="B14" s="31"/>
      <c r="C14" s="32"/>
      <c r="D14" s="25" t="s">
        <v>26</v>
      </c>
      <c r="E14" s="32"/>
      <c r="F14" s="32"/>
      <c r="G14" s="32"/>
      <c r="H14" s="32"/>
      <c r="I14" s="129" t="s">
        <v>27</v>
      </c>
      <c r="J14" s="21" t="str">
        <f aca="false">IF('Rekapitulace stavby'!AN10="","",'Rekapitulace stavby'!AN10)</f>
        <v/>
      </c>
      <c r="K14" s="36"/>
    </row>
    <row collapsed="false" customFormat="true" customHeight="true" hidden="false" ht="18" outlineLevel="0" r="15" s="30">
      <c r="B15" s="31"/>
      <c r="C15" s="32"/>
      <c r="D15" s="32"/>
      <c r="E15" s="21" t="str">
        <f aca="false">IF('Rekapitulace stavby'!E11="","",'Rekapitulace stavby'!E11)</f>
        <v> </v>
      </c>
      <c r="F15" s="32"/>
      <c r="G15" s="32"/>
      <c r="H15" s="32"/>
      <c r="I15" s="129" t="s">
        <v>29</v>
      </c>
      <c r="J15" s="21" t="str">
        <f aca="false">IF('Rekapitulace stavby'!AN11="","",'Rekapitulace stavby'!AN11)</f>
        <v/>
      </c>
      <c r="K15" s="36"/>
    </row>
    <row collapsed="false" customFormat="true" customHeight="true" hidden="false" ht="6.95" outlineLevel="0" r="16" s="30">
      <c r="B16" s="31"/>
      <c r="C16" s="32"/>
      <c r="D16" s="32"/>
      <c r="E16" s="32"/>
      <c r="F16" s="32"/>
      <c r="G16" s="32"/>
      <c r="H16" s="32"/>
      <c r="I16" s="128"/>
      <c r="J16" s="32"/>
      <c r="K16" s="36"/>
    </row>
    <row collapsed="false" customFormat="true" customHeight="true" hidden="false" ht="14.4" outlineLevel="0" r="17" s="30">
      <c r="B17" s="31"/>
      <c r="C17" s="32"/>
      <c r="D17" s="25" t="s">
        <v>30</v>
      </c>
      <c r="E17" s="32"/>
      <c r="F17" s="32"/>
      <c r="G17" s="32"/>
      <c r="H17" s="32"/>
      <c r="I17" s="129" t="s">
        <v>27</v>
      </c>
      <c r="J17" s="21" t="str">
        <f aca="false">IF('Rekapitulace stavby'!AN13="Vyplň údaj","",IF('Rekapitulace stavby'!AN13="","",'Rekapitulace stavby'!AN13))</f>
        <v/>
      </c>
      <c r="K17" s="36"/>
    </row>
    <row collapsed="false" customFormat="true" customHeight="true" hidden="false" ht="18" outlineLevel="0" r="18" s="30">
      <c r="B18" s="31"/>
      <c r="C18" s="32"/>
      <c r="D18" s="32"/>
      <c r="E18" s="21" t="str">
        <f aca="false">IF('Rekapitulace stavby'!E14="Vyplň údaj","",IF('Rekapitulace stavby'!E14="","",'Rekapitulace stavby'!E14))</f>
        <v/>
      </c>
      <c r="F18" s="32"/>
      <c r="G18" s="32"/>
      <c r="H18" s="32"/>
      <c r="I18" s="129" t="s">
        <v>29</v>
      </c>
      <c r="J18" s="21" t="str">
        <f aca="false">IF('Rekapitulace stavby'!AN14="Vyplň údaj","",IF('Rekapitulace stavby'!AN14="","",'Rekapitulace stavby'!AN14))</f>
        <v/>
      </c>
      <c r="K18" s="36"/>
    </row>
    <row collapsed="false" customFormat="true" customHeight="true" hidden="false" ht="6.95" outlineLevel="0" r="19" s="30">
      <c r="B19" s="31"/>
      <c r="C19" s="32"/>
      <c r="D19" s="32"/>
      <c r="E19" s="32"/>
      <c r="F19" s="32"/>
      <c r="G19" s="32"/>
      <c r="H19" s="32"/>
      <c r="I19" s="128"/>
      <c r="J19" s="32"/>
      <c r="K19" s="36"/>
    </row>
    <row collapsed="false" customFormat="true" customHeight="true" hidden="false" ht="14.4" outlineLevel="0" r="20" s="30">
      <c r="B20" s="31"/>
      <c r="C20" s="32"/>
      <c r="D20" s="25" t="s">
        <v>32</v>
      </c>
      <c r="E20" s="32"/>
      <c r="F20" s="32"/>
      <c r="G20" s="32"/>
      <c r="H20" s="32"/>
      <c r="I20" s="129" t="s">
        <v>27</v>
      </c>
      <c r="J20" s="21"/>
      <c r="K20" s="36"/>
    </row>
    <row collapsed="false" customFormat="true" customHeight="true" hidden="false" ht="18" outlineLevel="0" r="21" s="30">
      <c r="B21" s="31"/>
      <c r="C21" s="32"/>
      <c r="D21" s="32"/>
      <c r="E21" s="21" t="s">
        <v>33</v>
      </c>
      <c r="F21" s="32"/>
      <c r="G21" s="32"/>
      <c r="H21" s="32"/>
      <c r="I21" s="129" t="s">
        <v>29</v>
      </c>
      <c r="J21" s="21"/>
      <c r="K21" s="36"/>
    </row>
    <row collapsed="false" customFormat="true" customHeight="true" hidden="false" ht="6.95" outlineLevel="0" r="22" s="30">
      <c r="B22" s="31"/>
      <c r="C22" s="32"/>
      <c r="D22" s="32"/>
      <c r="E22" s="32"/>
      <c r="F22" s="32"/>
      <c r="G22" s="32"/>
      <c r="H22" s="32"/>
      <c r="I22" s="128"/>
      <c r="J22" s="32"/>
      <c r="K22" s="36"/>
    </row>
    <row collapsed="false" customFormat="true" customHeight="true" hidden="false" ht="14.4" outlineLevel="0" r="23" s="30">
      <c r="B23" s="31"/>
      <c r="C23" s="32"/>
      <c r="D23" s="25" t="s">
        <v>35</v>
      </c>
      <c r="E23" s="32"/>
      <c r="F23" s="32"/>
      <c r="G23" s="32"/>
      <c r="H23" s="32"/>
      <c r="I23" s="128"/>
      <c r="J23" s="32"/>
      <c r="K23" s="36"/>
    </row>
    <row collapsed="false" customFormat="true" customHeight="true" hidden="false" ht="16.5" outlineLevel="0" r="24" s="130">
      <c r="B24" s="131"/>
      <c r="C24" s="132"/>
      <c r="D24" s="132"/>
      <c r="E24" s="28"/>
      <c r="F24" s="28"/>
      <c r="G24" s="28"/>
      <c r="H24" s="28"/>
      <c r="I24" s="133"/>
      <c r="J24" s="132"/>
      <c r="K24" s="134"/>
    </row>
    <row collapsed="false" customFormat="true" customHeight="true" hidden="false" ht="6.95" outlineLevel="0" r="25" s="30">
      <c r="B25" s="31"/>
      <c r="C25" s="32"/>
      <c r="D25" s="32"/>
      <c r="E25" s="32"/>
      <c r="F25" s="32"/>
      <c r="G25" s="32"/>
      <c r="H25" s="32"/>
      <c r="I25" s="128"/>
      <c r="J25" s="32"/>
      <c r="K25" s="36"/>
    </row>
    <row collapsed="false" customFormat="true" customHeight="true" hidden="false" ht="6.95" outlineLevel="0" r="26" s="30">
      <c r="B26" s="31"/>
      <c r="C26" s="32"/>
      <c r="D26" s="89"/>
      <c r="E26" s="89"/>
      <c r="F26" s="89"/>
      <c r="G26" s="89"/>
      <c r="H26" s="89"/>
      <c r="I26" s="135"/>
      <c r="J26" s="89"/>
      <c r="K26" s="136"/>
    </row>
    <row collapsed="false" customFormat="true" customHeight="true" hidden="false" ht="25.45" outlineLevel="0" r="27" s="30">
      <c r="B27" s="31"/>
      <c r="C27" s="32"/>
      <c r="D27" s="137" t="s">
        <v>36</v>
      </c>
      <c r="E27" s="32"/>
      <c r="F27" s="32"/>
      <c r="G27" s="32"/>
      <c r="H27" s="32"/>
      <c r="I27" s="128"/>
      <c r="J27" s="94" t="n">
        <f aca="false">ROUND(J78,2)</f>
        <v>0</v>
      </c>
      <c r="K27" s="36"/>
    </row>
    <row collapsed="false" customFormat="true" customHeight="true" hidden="false" ht="6.95" outlineLevel="0" r="28" s="30">
      <c r="B28" s="31"/>
      <c r="C28" s="32"/>
      <c r="D28" s="89"/>
      <c r="E28" s="89"/>
      <c r="F28" s="89"/>
      <c r="G28" s="89"/>
      <c r="H28" s="89"/>
      <c r="I28" s="135"/>
      <c r="J28" s="89"/>
      <c r="K28" s="136"/>
    </row>
    <row collapsed="false" customFormat="true" customHeight="true" hidden="false" ht="14.4" outlineLevel="0" r="29" s="30">
      <c r="B29" s="31"/>
      <c r="C29" s="32"/>
      <c r="D29" s="32"/>
      <c r="E29" s="32"/>
      <c r="F29" s="37" t="s">
        <v>38</v>
      </c>
      <c r="G29" s="32"/>
      <c r="H29" s="32"/>
      <c r="I29" s="138" t="s">
        <v>37</v>
      </c>
      <c r="J29" s="37" t="s">
        <v>39</v>
      </c>
      <c r="K29" s="36"/>
    </row>
    <row collapsed="false" customFormat="true" customHeight="true" hidden="false" ht="14.4" outlineLevel="0" r="30" s="30">
      <c r="B30" s="31"/>
      <c r="C30" s="32"/>
      <c r="D30" s="41" t="s">
        <v>40</v>
      </c>
      <c r="E30" s="41" t="s">
        <v>41</v>
      </c>
      <c r="F30" s="139" t="n">
        <f aca="false">ROUND(SUM(BE78:BE89), 2)</f>
        <v>0</v>
      </c>
      <c r="G30" s="32"/>
      <c r="H30" s="32"/>
      <c r="I30" s="140" t="n">
        <v>0.21</v>
      </c>
      <c r="J30" s="139" t="n">
        <f aca="false">ROUND(ROUND((SUM(BE78:BE89)), 2)*I30, 2)</f>
        <v>0</v>
      </c>
      <c r="K30" s="36"/>
    </row>
    <row collapsed="false" customFormat="true" customHeight="true" hidden="false" ht="14.4" outlineLevel="0" r="31" s="30">
      <c r="B31" s="31"/>
      <c r="C31" s="32"/>
      <c r="D31" s="32"/>
      <c r="E31" s="41" t="s">
        <v>42</v>
      </c>
      <c r="F31" s="139" t="n">
        <f aca="false">ROUND(SUM(BF78:BF89), 2)</f>
        <v>0</v>
      </c>
      <c r="G31" s="32"/>
      <c r="H31" s="32"/>
      <c r="I31" s="140" t="n">
        <v>0.15</v>
      </c>
      <c r="J31" s="139" t="n">
        <f aca="false">ROUND(ROUND((SUM(BF78:BF89)), 2)*I31, 2)</f>
        <v>0</v>
      </c>
      <c r="K31" s="36"/>
    </row>
    <row collapsed="false" customFormat="true" customHeight="true" hidden="true" ht="14.4" outlineLevel="0" r="32" s="30">
      <c r="B32" s="31"/>
      <c r="C32" s="32"/>
      <c r="D32" s="32"/>
      <c r="E32" s="41" t="s">
        <v>43</v>
      </c>
      <c r="F32" s="139" t="n">
        <f aca="false">ROUND(SUM(BG78:BG89), 2)</f>
        <v>0</v>
      </c>
      <c r="G32" s="32"/>
      <c r="H32" s="32"/>
      <c r="I32" s="140" t="n">
        <v>0.21</v>
      </c>
      <c r="J32" s="139" t="n">
        <v>0</v>
      </c>
      <c r="K32" s="36"/>
    </row>
    <row collapsed="false" customFormat="true" customHeight="true" hidden="true" ht="14.4" outlineLevel="0" r="33" s="30">
      <c r="B33" s="31"/>
      <c r="C33" s="32"/>
      <c r="D33" s="32"/>
      <c r="E33" s="41" t="s">
        <v>44</v>
      </c>
      <c r="F33" s="139" t="n">
        <f aca="false">ROUND(SUM(BH78:BH89), 2)</f>
        <v>0</v>
      </c>
      <c r="G33" s="32"/>
      <c r="H33" s="32"/>
      <c r="I33" s="140" t="n">
        <v>0.15</v>
      </c>
      <c r="J33" s="139" t="n">
        <v>0</v>
      </c>
      <c r="K33" s="36"/>
    </row>
    <row collapsed="false" customFormat="true" customHeight="true" hidden="true" ht="14.4" outlineLevel="0" r="34" s="30">
      <c r="B34" s="31"/>
      <c r="C34" s="32"/>
      <c r="D34" s="32"/>
      <c r="E34" s="41" t="s">
        <v>45</v>
      </c>
      <c r="F34" s="139" t="n">
        <f aca="false">ROUND(SUM(BI78:BI89), 2)</f>
        <v>0</v>
      </c>
      <c r="G34" s="32"/>
      <c r="H34" s="32"/>
      <c r="I34" s="140" t="n">
        <v>0</v>
      </c>
      <c r="J34" s="139" t="n">
        <v>0</v>
      </c>
      <c r="K34" s="36"/>
    </row>
    <row collapsed="false" customFormat="true" customHeight="true" hidden="false" ht="6.95" outlineLevel="0" r="35" s="30">
      <c r="B35" s="31"/>
      <c r="C35" s="32"/>
      <c r="D35" s="32"/>
      <c r="E35" s="32"/>
      <c r="F35" s="32"/>
      <c r="G35" s="32"/>
      <c r="H35" s="32"/>
      <c r="I35" s="128"/>
      <c r="J35" s="32"/>
      <c r="K35" s="36"/>
    </row>
    <row collapsed="false" customFormat="true" customHeight="true" hidden="false" ht="25.45" outlineLevel="0" r="36" s="30">
      <c r="B36" s="31"/>
      <c r="C36" s="141"/>
      <c r="D36" s="142" t="s">
        <v>46</v>
      </c>
      <c r="E36" s="81"/>
      <c r="F36" s="81"/>
      <c r="G36" s="143" t="s">
        <v>47</v>
      </c>
      <c r="H36" s="144" t="s">
        <v>48</v>
      </c>
      <c r="I36" s="145"/>
      <c r="J36" s="146" t="n">
        <f aca="false">SUM(J27:J34)</f>
        <v>0</v>
      </c>
      <c r="K36" s="147"/>
    </row>
    <row collapsed="false" customFormat="true" customHeight="true" hidden="false" ht="14.4" outlineLevel="0" r="37" s="30">
      <c r="B37" s="52"/>
      <c r="C37" s="53"/>
      <c r="D37" s="53"/>
      <c r="E37" s="53"/>
      <c r="F37" s="53"/>
      <c r="G37" s="53"/>
      <c r="H37" s="53"/>
      <c r="I37" s="148"/>
      <c r="J37" s="53"/>
      <c r="K37" s="54"/>
    </row>
    <row collapsed="false" customFormat="true" customHeight="true" hidden="false" ht="6.95" outlineLevel="0" r="41" s="30">
      <c r="B41" s="149"/>
      <c r="C41" s="150"/>
      <c r="D41" s="150"/>
      <c r="E41" s="150"/>
      <c r="F41" s="150"/>
      <c r="G41" s="150"/>
      <c r="H41" s="150"/>
      <c r="I41" s="151"/>
      <c r="J41" s="150"/>
      <c r="K41" s="152"/>
    </row>
    <row collapsed="false" customFormat="true" customHeight="true" hidden="false" ht="36.95" outlineLevel="0" r="42" s="30">
      <c r="B42" s="31"/>
      <c r="C42" s="16" t="s">
        <v>94</v>
      </c>
      <c r="D42" s="32"/>
      <c r="E42" s="32"/>
      <c r="F42" s="32"/>
      <c r="G42" s="32"/>
      <c r="H42" s="32"/>
      <c r="I42" s="128"/>
      <c r="J42" s="32"/>
      <c r="K42" s="36"/>
    </row>
    <row collapsed="false" customFormat="true" customHeight="true" hidden="false" ht="6.95" outlineLevel="0" r="43" s="30">
      <c r="B43" s="31"/>
      <c r="C43" s="32"/>
      <c r="D43" s="32"/>
      <c r="E43" s="32"/>
      <c r="F43" s="32"/>
      <c r="G43" s="32"/>
      <c r="H43" s="32"/>
      <c r="I43" s="128"/>
      <c r="J43" s="32"/>
      <c r="K43" s="36"/>
    </row>
    <row collapsed="false" customFormat="true" customHeight="true" hidden="false" ht="14.4" outlineLevel="0" r="44" s="30">
      <c r="B44" s="31"/>
      <c r="C44" s="25" t="s">
        <v>18</v>
      </c>
      <c r="D44" s="32"/>
      <c r="E44" s="32"/>
      <c r="F44" s="32"/>
      <c r="G44" s="32"/>
      <c r="H44" s="32"/>
      <c r="I44" s="128"/>
      <c r="J44" s="32"/>
      <c r="K44" s="36"/>
    </row>
    <row collapsed="false" customFormat="true" customHeight="true" hidden="false" ht="16.5" outlineLevel="0" r="45" s="30">
      <c r="B45" s="31"/>
      <c r="C45" s="32"/>
      <c r="D45" s="32"/>
      <c r="E45" s="127" t="str">
        <f aca="false">E7</f>
        <v>Pulečný - prosloužení splaškové stoky k čp. 15</v>
      </c>
      <c r="F45" s="127"/>
      <c r="G45" s="127"/>
      <c r="H45" s="127"/>
      <c r="I45" s="128"/>
      <c r="J45" s="32"/>
      <c r="K45" s="36"/>
    </row>
    <row collapsed="false" customFormat="true" customHeight="true" hidden="false" ht="14.4" outlineLevel="0" r="46" s="30">
      <c r="B46" s="31"/>
      <c r="C46" s="25" t="s">
        <v>92</v>
      </c>
      <c r="D46" s="32"/>
      <c r="E46" s="32"/>
      <c r="F46" s="32"/>
      <c r="G46" s="32"/>
      <c r="H46" s="32"/>
      <c r="I46" s="128"/>
      <c r="J46" s="32"/>
      <c r="K46" s="36"/>
    </row>
    <row collapsed="false" customFormat="true" customHeight="true" hidden="false" ht="17.25" outlineLevel="0" r="47" s="30">
      <c r="B47" s="31"/>
      <c r="C47" s="32"/>
      <c r="D47" s="32"/>
      <c r="E47" s="69" t="str">
        <f aca="false">E9</f>
        <v>SO-03 - VRN</v>
      </c>
      <c r="F47" s="69"/>
      <c r="G47" s="69"/>
      <c r="H47" s="69"/>
      <c r="I47" s="128"/>
      <c r="J47" s="32"/>
      <c r="K47" s="36"/>
    </row>
    <row collapsed="false" customFormat="true" customHeight="true" hidden="false" ht="6.95" outlineLevel="0" r="48" s="30">
      <c r="B48" s="31"/>
      <c r="C48" s="32"/>
      <c r="D48" s="32"/>
      <c r="E48" s="32"/>
      <c r="F48" s="32"/>
      <c r="G48" s="32"/>
      <c r="H48" s="32"/>
      <c r="I48" s="128"/>
      <c r="J48" s="32"/>
      <c r="K48" s="36"/>
    </row>
    <row collapsed="false" customFormat="true" customHeight="true" hidden="false" ht="18" outlineLevel="0" r="49" s="30">
      <c r="B49" s="31"/>
      <c r="C49" s="25" t="s">
        <v>22</v>
      </c>
      <c r="D49" s="32"/>
      <c r="E49" s="32"/>
      <c r="F49" s="21" t="str">
        <f aca="false">F12</f>
        <v> </v>
      </c>
      <c r="G49" s="32"/>
      <c r="H49" s="32"/>
      <c r="I49" s="129" t="s">
        <v>24</v>
      </c>
      <c r="J49" s="72" t="str">
        <f aca="false">IF(J12="","",J12)</f>
        <v>21. 4. 2018</v>
      </c>
      <c r="K49" s="36"/>
    </row>
    <row collapsed="false" customFormat="true" customHeight="true" hidden="false" ht="6.95" outlineLevel="0" r="50" s="30">
      <c r="B50" s="31"/>
      <c r="C50" s="32"/>
      <c r="D50" s="32"/>
      <c r="E50" s="32"/>
      <c r="F50" s="32"/>
      <c r="G50" s="32"/>
      <c r="H50" s="32"/>
      <c r="I50" s="128"/>
      <c r="J50" s="32"/>
      <c r="K50" s="36"/>
    </row>
    <row collapsed="false" customFormat="true" customHeight="false" hidden="false" ht="12.85" outlineLevel="0" r="51" s="30">
      <c r="B51" s="31"/>
      <c r="C51" s="25" t="s">
        <v>26</v>
      </c>
      <c r="D51" s="32"/>
      <c r="E51" s="32"/>
      <c r="F51" s="21" t="str">
        <f aca="false">E15</f>
        <v> </v>
      </c>
      <c r="G51" s="32"/>
      <c r="H51" s="32"/>
      <c r="I51" s="129" t="s">
        <v>32</v>
      </c>
      <c r="J51" s="28" t="str">
        <f aca="false">E21</f>
        <v>Ing. Zdeněk Hudec</v>
      </c>
      <c r="K51" s="36"/>
    </row>
    <row collapsed="false" customFormat="true" customHeight="true" hidden="false" ht="14.4" outlineLevel="0" r="52" s="30">
      <c r="B52" s="31"/>
      <c r="C52" s="25" t="s">
        <v>30</v>
      </c>
      <c r="D52" s="32"/>
      <c r="E52" s="32"/>
      <c r="F52" s="21" t="str">
        <f aca="false">IF(E18="","",E18)</f>
        <v/>
      </c>
      <c r="G52" s="32"/>
      <c r="H52" s="32"/>
      <c r="I52" s="128"/>
      <c r="J52" s="28"/>
      <c r="K52" s="36"/>
    </row>
    <row collapsed="false" customFormat="true" customHeight="true" hidden="false" ht="10.3" outlineLevel="0" r="53" s="30">
      <c r="B53" s="31"/>
      <c r="C53" s="32"/>
      <c r="D53" s="32"/>
      <c r="E53" s="32"/>
      <c r="F53" s="32"/>
      <c r="G53" s="32"/>
      <c r="H53" s="32"/>
      <c r="I53" s="128"/>
      <c r="J53" s="32"/>
      <c r="K53" s="36"/>
    </row>
    <row collapsed="false" customFormat="true" customHeight="true" hidden="false" ht="29.3" outlineLevel="0" r="54" s="30">
      <c r="B54" s="31"/>
      <c r="C54" s="153" t="s">
        <v>95</v>
      </c>
      <c r="D54" s="141"/>
      <c r="E54" s="141"/>
      <c r="F54" s="141"/>
      <c r="G54" s="141"/>
      <c r="H54" s="141"/>
      <c r="I54" s="154"/>
      <c r="J54" s="155" t="s">
        <v>96</v>
      </c>
      <c r="K54" s="156"/>
    </row>
    <row collapsed="false" customFormat="true" customHeight="true" hidden="false" ht="10.3" outlineLevel="0" r="55" s="30">
      <c r="B55" s="31"/>
      <c r="C55" s="32"/>
      <c r="D55" s="32"/>
      <c r="E55" s="32"/>
      <c r="F55" s="32"/>
      <c r="G55" s="32"/>
      <c r="H55" s="32"/>
      <c r="I55" s="128"/>
      <c r="J55" s="32"/>
      <c r="K55" s="36"/>
    </row>
    <row collapsed="false" customFormat="true" customHeight="true" hidden="false" ht="29.3" outlineLevel="0" r="56" s="30">
      <c r="B56" s="31"/>
      <c r="C56" s="157" t="s">
        <v>97</v>
      </c>
      <c r="D56" s="32"/>
      <c r="E56" s="32"/>
      <c r="F56" s="32"/>
      <c r="G56" s="32"/>
      <c r="H56" s="32"/>
      <c r="I56" s="128"/>
      <c r="J56" s="94" t="n">
        <f aca="false">J78</f>
        <v>0</v>
      </c>
      <c r="K56" s="36"/>
      <c r="AU56" s="10" t="s">
        <v>98</v>
      </c>
    </row>
    <row collapsed="false" customFormat="true" customHeight="true" hidden="false" ht="24.95" outlineLevel="0" r="57" s="158">
      <c r="B57" s="159"/>
      <c r="C57" s="160"/>
      <c r="D57" s="161" t="s">
        <v>385</v>
      </c>
      <c r="E57" s="162"/>
      <c r="F57" s="162"/>
      <c r="G57" s="162"/>
      <c r="H57" s="162"/>
      <c r="I57" s="163"/>
      <c r="J57" s="164" t="n">
        <f aca="false">J79</f>
        <v>0</v>
      </c>
      <c r="K57" s="165"/>
    </row>
    <row collapsed="false" customFormat="true" customHeight="true" hidden="false" ht="19.95" outlineLevel="0" r="58" s="166">
      <c r="B58" s="167"/>
      <c r="C58" s="168"/>
      <c r="D58" s="169" t="s">
        <v>386</v>
      </c>
      <c r="E58" s="170"/>
      <c r="F58" s="170"/>
      <c r="G58" s="170"/>
      <c r="H58" s="170"/>
      <c r="I58" s="171"/>
      <c r="J58" s="172" t="n">
        <f aca="false">J80</f>
        <v>0</v>
      </c>
      <c r="K58" s="173"/>
    </row>
    <row collapsed="false" customFormat="true" customHeight="true" hidden="false" ht="21.85" outlineLevel="0" r="59" s="30">
      <c r="B59" s="31"/>
      <c r="C59" s="32"/>
      <c r="D59" s="32"/>
      <c r="E59" s="32"/>
      <c r="F59" s="32"/>
      <c r="G59" s="32"/>
      <c r="H59" s="32"/>
      <c r="I59" s="128"/>
      <c r="J59" s="32"/>
      <c r="K59" s="36"/>
    </row>
    <row collapsed="false" customFormat="true" customHeight="true" hidden="false" ht="6.95" outlineLevel="0" r="60" s="30">
      <c r="B60" s="52"/>
      <c r="C60" s="53"/>
      <c r="D60" s="53"/>
      <c r="E60" s="53"/>
      <c r="F60" s="53"/>
      <c r="G60" s="53"/>
      <c r="H60" s="53"/>
      <c r="I60" s="148"/>
      <c r="J60" s="53"/>
      <c r="K60" s="54"/>
    </row>
    <row collapsed="false" customFormat="true" customHeight="true" hidden="false" ht="6.95" outlineLevel="0" r="64" s="30">
      <c r="B64" s="55"/>
      <c r="C64" s="56"/>
      <c r="D64" s="56"/>
      <c r="E64" s="56"/>
      <c r="F64" s="56"/>
      <c r="G64" s="56"/>
      <c r="H64" s="56"/>
      <c r="I64" s="151"/>
      <c r="J64" s="56"/>
      <c r="K64" s="56"/>
      <c r="L64" s="57"/>
    </row>
    <row collapsed="false" customFormat="true" customHeight="true" hidden="false" ht="36.95" outlineLevel="0" r="65" s="30">
      <c r="B65" s="31"/>
      <c r="C65" s="58" t="s">
        <v>106</v>
      </c>
      <c r="D65" s="59"/>
      <c r="E65" s="59"/>
      <c r="F65" s="59"/>
      <c r="G65" s="59"/>
      <c r="H65" s="59"/>
      <c r="I65" s="174"/>
      <c r="J65" s="59"/>
      <c r="K65" s="59"/>
      <c r="L65" s="57"/>
    </row>
    <row collapsed="false" customFormat="true" customHeight="true" hidden="false" ht="6.95" outlineLevel="0" r="66" s="30">
      <c r="B66" s="31"/>
      <c r="C66" s="59"/>
      <c r="D66" s="59"/>
      <c r="E66" s="59"/>
      <c r="F66" s="59"/>
      <c r="G66" s="59"/>
      <c r="H66" s="59"/>
      <c r="I66" s="174"/>
      <c r="J66" s="59"/>
      <c r="K66" s="59"/>
      <c r="L66" s="57"/>
    </row>
    <row collapsed="false" customFormat="true" customHeight="true" hidden="false" ht="14.4" outlineLevel="0" r="67" s="30">
      <c r="B67" s="31"/>
      <c r="C67" s="62" t="s">
        <v>18</v>
      </c>
      <c r="D67" s="59"/>
      <c r="E67" s="59"/>
      <c r="F67" s="59"/>
      <c r="G67" s="59"/>
      <c r="H67" s="59"/>
      <c r="I67" s="174"/>
      <c r="J67" s="59"/>
      <c r="K67" s="59"/>
      <c r="L67" s="57"/>
    </row>
    <row collapsed="false" customFormat="true" customHeight="true" hidden="false" ht="16.5" outlineLevel="0" r="68" s="30">
      <c r="B68" s="31"/>
      <c r="C68" s="59"/>
      <c r="D68" s="59"/>
      <c r="E68" s="127" t="str">
        <f aca="false">E7</f>
        <v>Pulečný - prosloužení splaškové stoky k čp. 15</v>
      </c>
      <c r="F68" s="127"/>
      <c r="G68" s="127"/>
      <c r="H68" s="127"/>
      <c r="I68" s="174"/>
      <c r="J68" s="59"/>
      <c r="K68" s="59"/>
      <c r="L68" s="57"/>
    </row>
    <row collapsed="false" customFormat="true" customHeight="true" hidden="false" ht="14.4" outlineLevel="0" r="69" s="30">
      <c r="B69" s="31"/>
      <c r="C69" s="62" t="s">
        <v>92</v>
      </c>
      <c r="D69" s="59"/>
      <c r="E69" s="59"/>
      <c r="F69" s="59"/>
      <c r="G69" s="59"/>
      <c r="H69" s="59"/>
      <c r="I69" s="174"/>
      <c r="J69" s="59"/>
      <c r="K69" s="59"/>
      <c r="L69" s="57"/>
    </row>
    <row collapsed="false" customFormat="true" customHeight="true" hidden="false" ht="17.25" outlineLevel="0" r="70" s="30">
      <c r="B70" s="31"/>
      <c r="C70" s="59"/>
      <c r="D70" s="59"/>
      <c r="E70" s="69" t="str">
        <f aca="false">E9</f>
        <v>SO-03 - VRN</v>
      </c>
      <c r="F70" s="69"/>
      <c r="G70" s="69"/>
      <c r="H70" s="69"/>
      <c r="I70" s="174"/>
      <c r="J70" s="59"/>
      <c r="K70" s="59"/>
      <c r="L70" s="57"/>
    </row>
    <row collapsed="false" customFormat="true" customHeight="true" hidden="false" ht="6.95" outlineLevel="0" r="71" s="30">
      <c r="B71" s="31"/>
      <c r="C71" s="59"/>
      <c r="D71" s="59"/>
      <c r="E71" s="59"/>
      <c r="F71" s="59"/>
      <c r="G71" s="59"/>
      <c r="H71" s="59"/>
      <c r="I71" s="174"/>
      <c r="J71" s="59"/>
      <c r="K71" s="59"/>
      <c r="L71" s="57"/>
    </row>
    <row collapsed="false" customFormat="true" customHeight="true" hidden="false" ht="18" outlineLevel="0" r="72" s="30">
      <c r="B72" s="31"/>
      <c r="C72" s="62" t="s">
        <v>22</v>
      </c>
      <c r="D72" s="59"/>
      <c r="E72" s="59"/>
      <c r="F72" s="175" t="str">
        <f aca="false">F12</f>
        <v> </v>
      </c>
      <c r="G72" s="59"/>
      <c r="H72" s="59"/>
      <c r="I72" s="176" t="s">
        <v>24</v>
      </c>
      <c r="J72" s="177" t="str">
        <f aca="false">IF(J12="","",J12)</f>
        <v>21. 4. 2018</v>
      </c>
      <c r="K72" s="59"/>
      <c r="L72" s="57"/>
    </row>
    <row collapsed="false" customFormat="true" customHeight="true" hidden="false" ht="6.95" outlineLevel="0" r="73" s="30">
      <c r="B73" s="31"/>
      <c r="C73" s="59"/>
      <c r="D73" s="59"/>
      <c r="E73" s="59"/>
      <c r="F73" s="59"/>
      <c r="G73" s="59"/>
      <c r="H73" s="59"/>
      <c r="I73" s="174"/>
      <c r="J73" s="59"/>
      <c r="K73" s="59"/>
      <c r="L73" s="57"/>
    </row>
    <row collapsed="false" customFormat="true" customHeight="false" hidden="false" ht="12.85" outlineLevel="0" r="74" s="30">
      <c r="B74" s="31"/>
      <c r="C74" s="62" t="s">
        <v>26</v>
      </c>
      <c r="D74" s="59"/>
      <c r="E74" s="59"/>
      <c r="F74" s="175" t="str">
        <f aca="false">E15</f>
        <v> </v>
      </c>
      <c r="G74" s="59"/>
      <c r="H74" s="59"/>
      <c r="I74" s="176" t="s">
        <v>32</v>
      </c>
      <c r="J74" s="175" t="str">
        <f aca="false">E21</f>
        <v>Ing. Zdeněk Hudec</v>
      </c>
      <c r="K74" s="59"/>
      <c r="L74" s="57"/>
    </row>
    <row collapsed="false" customFormat="true" customHeight="true" hidden="false" ht="14.4" outlineLevel="0" r="75" s="30">
      <c r="B75" s="31"/>
      <c r="C75" s="62" t="s">
        <v>30</v>
      </c>
      <c r="D75" s="59"/>
      <c r="E75" s="59"/>
      <c r="F75" s="175" t="str">
        <f aca="false">IF(E18="","",E18)</f>
        <v/>
      </c>
      <c r="G75" s="59"/>
      <c r="H75" s="59"/>
      <c r="I75" s="174"/>
      <c r="J75" s="59"/>
      <c r="K75" s="59"/>
      <c r="L75" s="57"/>
    </row>
    <row collapsed="false" customFormat="true" customHeight="true" hidden="false" ht="10.3" outlineLevel="0" r="76" s="30">
      <c r="B76" s="31"/>
      <c r="C76" s="59"/>
      <c r="D76" s="59"/>
      <c r="E76" s="59"/>
      <c r="F76" s="59"/>
      <c r="G76" s="59"/>
      <c r="H76" s="59"/>
      <c r="I76" s="174"/>
      <c r="J76" s="59"/>
      <c r="K76" s="59"/>
      <c r="L76" s="57"/>
    </row>
    <row collapsed="false" customFormat="true" customHeight="true" hidden="false" ht="29.3" outlineLevel="0" r="77" s="178">
      <c r="B77" s="179"/>
      <c r="C77" s="180" t="s">
        <v>107</v>
      </c>
      <c r="D77" s="181" t="s">
        <v>55</v>
      </c>
      <c r="E77" s="181" t="s">
        <v>51</v>
      </c>
      <c r="F77" s="181" t="s">
        <v>108</v>
      </c>
      <c r="G77" s="181" t="s">
        <v>109</v>
      </c>
      <c r="H77" s="181" t="s">
        <v>110</v>
      </c>
      <c r="I77" s="182" t="s">
        <v>111</v>
      </c>
      <c r="J77" s="181" t="s">
        <v>96</v>
      </c>
      <c r="K77" s="183" t="s">
        <v>112</v>
      </c>
      <c r="L77" s="184"/>
      <c r="M77" s="85" t="s">
        <v>113</v>
      </c>
      <c r="N77" s="86" t="s">
        <v>40</v>
      </c>
      <c r="O77" s="86" t="s">
        <v>114</v>
      </c>
      <c r="P77" s="86" t="s">
        <v>115</v>
      </c>
      <c r="Q77" s="86" t="s">
        <v>116</v>
      </c>
      <c r="R77" s="86" t="s">
        <v>117</v>
      </c>
      <c r="S77" s="86" t="s">
        <v>118</v>
      </c>
      <c r="T77" s="87" t="s">
        <v>119</v>
      </c>
    </row>
    <row collapsed="false" customFormat="true" customHeight="true" hidden="false" ht="29.3" outlineLevel="0" r="78" s="30">
      <c r="B78" s="31"/>
      <c r="C78" s="91" t="s">
        <v>97</v>
      </c>
      <c r="D78" s="59"/>
      <c r="E78" s="59"/>
      <c r="F78" s="59"/>
      <c r="G78" s="59"/>
      <c r="H78" s="59"/>
      <c r="I78" s="174"/>
      <c r="J78" s="185" t="n">
        <f aca="false">BK78</f>
        <v>0</v>
      </c>
      <c r="K78" s="59"/>
      <c r="L78" s="57"/>
      <c r="M78" s="88"/>
      <c r="N78" s="89"/>
      <c r="O78" s="89"/>
      <c r="P78" s="186" t="n">
        <f aca="false">P79</f>
        <v>0</v>
      </c>
      <c r="Q78" s="89"/>
      <c r="R78" s="186" t="n">
        <f aca="false">R79</f>
        <v>0</v>
      </c>
      <c r="S78" s="89"/>
      <c r="T78" s="187" t="n">
        <f aca="false">T79</f>
        <v>0</v>
      </c>
      <c r="AT78" s="10" t="s">
        <v>69</v>
      </c>
      <c r="AU78" s="10" t="s">
        <v>98</v>
      </c>
      <c r="BK78" s="188" t="n">
        <f aca="false">BK79</f>
        <v>0</v>
      </c>
    </row>
    <row collapsed="false" customFormat="true" customHeight="true" hidden="false" ht="37.45" outlineLevel="0" r="79" s="189">
      <c r="B79" s="190"/>
      <c r="C79" s="191"/>
      <c r="D79" s="192" t="s">
        <v>69</v>
      </c>
      <c r="E79" s="193" t="s">
        <v>84</v>
      </c>
      <c r="F79" s="193" t="s">
        <v>387</v>
      </c>
      <c r="G79" s="191"/>
      <c r="H79" s="191"/>
      <c r="I79" s="194"/>
      <c r="J79" s="195" t="n">
        <f aca="false">BK79</f>
        <v>0</v>
      </c>
      <c r="K79" s="191"/>
      <c r="L79" s="196"/>
      <c r="M79" s="197"/>
      <c r="N79" s="198"/>
      <c r="O79" s="198"/>
      <c r="P79" s="199" t="n">
        <f aca="false">P80</f>
        <v>0</v>
      </c>
      <c r="Q79" s="198"/>
      <c r="R79" s="199" t="n">
        <f aca="false">R80</f>
        <v>0</v>
      </c>
      <c r="S79" s="198"/>
      <c r="T79" s="200" t="n">
        <f aca="false">T80</f>
        <v>0</v>
      </c>
      <c r="AR79" s="201" t="s">
        <v>151</v>
      </c>
      <c r="AT79" s="202" t="s">
        <v>69</v>
      </c>
      <c r="AU79" s="202" t="s">
        <v>70</v>
      </c>
      <c r="AY79" s="201" t="s">
        <v>122</v>
      </c>
      <c r="BK79" s="203" t="n">
        <f aca="false">BK80</f>
        <v>0</v>
      </c>
    </row>
    <row collapsed="false" customFormat="true" customHeight="true" hidden="false" ht="19.95" outlineLevel="0" r="80" s="189">
      <c r="B80" s="190"/>
      <c r="C80" s="191"/>
      <c r="D80" s="192" t="s">
        <v>69</v>
      </c>
      <c r="E80" s="204" t="s">
        <v>388</v>
      </c>
      <c r="F80" s="204" t="s">
        <v>389</v>
      </c>
      <c r="G80" s="191"/>
      <c r="H80" s="191"/>
      <c r="I80" s="194"/>
      <c r="J80" s="205" t="n">
        <f aca="false">BK80</f>
        <v>0</v>
      </c>
      <c r="K80" s="191"/>
      <c r="L80" s="196"/>
      <c r="M80" s="197"/>
      <c r="N80" s="198"/>
      <c r="O80" s="198"/>
      <c r="P80" s="199" t="n">
        <f aca="false">SUM(P81:P89)</f>
        <v>0</v>
      </c>
      <c r="Q80" s="198"/>
      <c r="R80" s="199" t="n">
        <f aca="false">SUM(R81:R89)</f>
        <v>0</v>
      </c>
      <c r="S80" s="198"/>
      <c r="T80" s="200" t="n">
        <f aca="false">SUM(T81:T89)</f>
        <v>0</v>
      </c>
      <c r="AR80" s="201" t="s">
        <v>151</v>
      </c>
      <c r="AT80" s="202" t="s">
        <v>69</v>
      </c>
      <c r="AU80" s="202" t="s">
        <v>10</v>
      </c>
      <c r="AY80" s="201" t="s">
        <v>122</v>
      </c>
      <c r="BK80" s="203" t="n">
        <f aca="false">SUM(BK81:BK89)</f>
        <v>0</v>
      </c>
    </row>
    <row collapsed="false" customFormat="true" customHeight="true" hidden="false" ht="16.5" outlineLevel="0" r="81" s="30">
      <c r="B81" s="31"/>
      <c r="C81" s="206" t="s">
        <v>10</v>
      </c>
      <c r="D81" s="206" t="s">
        <v>124</v>
      </c>
      <c r="E81" s="207" t="s">
        <v>390</v>
      </c>
      <c r="F81" s="208" t="s">
        <v>391</v>
      </c>
      <c r="G81" s="209" t="s">
        <v>392</v>
      </c>
      <c r="H81" s="210" t="n">
        <v>1</v>
      </c>
      <c r="I81" s="211"/>
      <c r="J81" s="210" t="n">
        <f aca="false">ROUND(I81*H81,0)</f>
        <v>0</v>
      </c>
      <c r="K81" s="208" t="s">
        <v>393</v>
      </c>
      <c r="L81" s="57"/>
      <c r="M81" s="212"/>
      <c r="N81" s="213" t="s">
        <v>41</v>
      </c>
      <c r="O81" s="32"/>
      <c r="P81" s="214" t="n">
        <f aca="false">O81*H81</f>
        <v>0</v>
      </c>
      <c r="Q81" s="214" t="n">
        <v>0</v>
      </c>
      <c r="R81" s="214" t="n">
        <f aca="false">Q81*H81</f>
        <v>0</v>
      </c>
      <c r="S81" s="214" t="n">
        <v>0</v>
      </c>
      <c r="T81" s="215" t="n">
        <f aca="false">S81*H81</f>
        <v>0</v>
      </c>
      <c r="AR81" s="10" t="s">
        <v>394</v>
      </c>
      <c r="AT81" s="10" t="s">
        <v>124</v>
      </c>
      <c r="AU81" s="10" t="s">
        <v>79</v>
      </c>
      <c r="AY81" s="10" t="s">
        <v>122</v>
      </c>
      <c r="BE81" s="216" t="n">
        <f aca="false">IF(N81="základní",J81,0)</f>
        <v>0</v>
      </c>
      <c r="BF81" s="216" t="n">
        <f aca="false">IF(N81="snížená",J81,0)</f>
        <v>0</v>
      </c>
      <c r="BG81" s="216" t="n">
        <f aca="false">IF(N81="zákl. přenesená",J81,0)</f>
        <v>0</v>
      </c>
      <c r="BH81" s="216" t="n">
        <f aca="false">IF(N81="sníž. přenesená",J81,0)</f>
        <v>0</v>
      </c>
      <c r="BI81" s="216" t="n">
        <f aca="false">IF(N81="nulová",J81,0)</f>
        <v>0</v>
      </c>
      <c r="BJ81" s="10" t="s">
        <v>10</v>
      </c>
      <c r="BK81" s="216" t="n">
        <f aca="false">ROUND(I81*H81,0)</f>
        <v>0</v>
      </c>
      <c r="BL81" s="10" t="s">
        <v>394</v>
      </c>
      <c r="BM81" s="10" t="s">
        <v>395</v>
      </c>
    </row>
    <row collapsed="false" customFormat="true" customHeight="true" hidden="false" ht="16.5" outlineLevel="0" r="82" s="30">
      <c r="B82" s="31"/>
      <c r="C82" s="206" t="s">
        <v>79</v>
      </c>
      <c r="D82" s="206" t="s">
        <v>124</v>
      </c>
      <c r="E82" s="207" t="s">
        <v>396</v>
      </c>
      <c r="F82" s="208" t="s">
        <v>397</v>
      </c>
      <c r="G82" s="209" t="s">
        <v>392</v>
      </c>
      <c r="H82" s="210" t="n">
        <v>1</v>
      </c>
      <c r="I82" s="211"/>
      <c r="J82" s="210" t="n">
        <f aca="false">ROUND(I82*H82,0)</f>
        <v>0</v>
      </c>
      <c r="K82" s="208" t="s">
        <v>393</v>
      </c>
      <c r="L82" s="57"/>
      <c r="M82" s="212"/>
      <c r="N82" s="213" t="s">
        <v>41</v>
      </c>
      <c r="O82" s="32"/>
      <c r="P82" s="214" t="n">
        <f aca="false">O82*H82</f>
        <v>0</v>
      </c>
      <c r="Q82" s="214" t="n">
        <v>0</v>
      </c>
      <c r="R82" s="214" t="n">
        <f aca="false">Q82*H82</f>
        <v>0</v>
      </c>
      <c r="S82" s="214" t="n">
        <v>0</v>
      </c>
      <c r="T82" s="215" t="n">
        <f aca="false">S82*H82</f>
        <v>0</v>
      </c>
      <c r="AR82" s="10" t="s">
        <v>394</v>
      </c>
      <c r="AT82" s="10" t="s">
        <v>124</v>
      </c>
      <c r="AU82" s="10" t="s">
        <v>79</v>
      </c>
      <c r="AY82" s="10" t="s">
        <v>122</v>
      </c>
      <c r="BE82" s="216" t="n">
        <f aca="false">IF(N82="základní",J82,0)</f>
        <v>0</v>
      </c>
      <c r="BF82" s="216" t="n">
        <f aca="false">IF(N82="snížená",J82,0)</f>
        <v>0</v>
      </c>
      <c r="BG82" s="216" t="n">
        <f aca="false">IF(N82="zákl. přenesená",J82,0)</f>
        <v>0</v>
      </c>
      <c r="BH82" s="216" t="n">
        <f aca="false">IF(N82="sníž. přenesená",J82,0)</f>
        <v>0</v>
      </c>
      <c r="BI82" s="216" t="n">
        <f aca="false">IF(N82="nulová",J82,0)</f>
        <v>0</v>
      </c>
      <c r="BJ82" s="10" t="s">
        <v>10</v>
      </c>
      <c r="BK82" s="216" t="n">
        <f aca="false">ROUND(I82*H82,0)</f>
        <v>0</v>
      </c>
      <c r="BL82" s="10" t="s">
        <v>394</v>
      </c>
      <c r="BM82" s="10" t="s">
        <v>398</v>
      </c>
    </row>
    <row collapsed="false" customFormat="true" customHeight="true" hidden="false" ht="16.5" outlineLevel="0" r="83" s="30">
      <c r="B83" s="31"/>
      <c r="C83" s="206" t="s">
        <v>137</v>
      </c>
      <c r="D83" s="206" t="s">
        <v>124</v>
      </c>
      <c r="E83" s="207" t="s">
        <v>399</v>
      </c>
      <c r="F83" s="208" t="s">
        <v>400</v>
      </c>
      <c r="G83" s="209" t="s">
        <v>392</v>
      </c>
      <c r="H83" s="210" t="n">
        <v>1</v>
      </c>
      <c r="I83" s="211"/>
      <c r="J83" s="210" t="n">
        <f aca="false">ROUND(I83*H83,0)</f>
        <v>0</v>
      </c>
      <c r="K83" s="208" t="s">
        <v>393</v>
      </c>
      <c r="L83" s="57"/>
      <c r="M83" s="212"/>
      <c r="N83" s="213" t="s">
        <v>41</v>
      </c>
      <c r="O83" s="32"/>
      <c r="P83" s="214" t="n">
        <f aca="false">O83*H83</f>
        <v>0</v>
      </c>
      <c r="Q83" s="214" t="n">
        <v>0</v>
      </c>
      <c r="R83" s="214" t="n">
        <f aca="false">Q83*H83</f>
        <v>0</v>
      </c>
      <c r="S83" s="214" t="n">
        <v>0</v>
      </c>
      <c r="T83" s="215" t="n">
        <f aca="false">S83*H83</f>
        <v>0</v>
      </c>
      <c r="AR83" s="10" t="s">
        <v>394</v>
      </c>
      <c r="AT83" s="10" t="s">
        <v>124</v>
      </c>
      <c r="AU83" s="10" t="s">
        <v>79</v>
      </c>
      <c r="AY83" s="10" t="s">
        <v>122</v>
      </c>
      <c r="BE83" s="216" t="n">
        <f aca="false">IF(N83="základní",J83,0)</f>
        <v>0</v>
      </c>
      <c r="BF83" s="216" t="n">
        <f aca="false">IF(N83="snížená",J83,0)</f>
        <v>0</v>
      </c>
      <c r="BG83" s="216" t="n">
        <f aca="false">IF(N83="zákl. přenesená",J83,0)</f>
        <v>0</v>
      </c>
      <c r="BH83" s="216" t="n">
        <f aca="false">IF(N83="sníž. přenesená",J83,0)</f>
        <v>0</v>
      </c>
      <c r="BI83" s="216" t="n">
        <f aca="false">IF(N83="nulová",J83,0)</f>
        <v>0</v>
      </c>
      <c r="BJ83" s="10" t="s">
        <v>10</v>
      </c>
      <c r="BK83" s="216" t="n">
        <f aca="false">ROUND(I83*H83,0)</f>
        <v>0</v>
      </c>
      <c r="BL83" s="10" t="s">
        <v>394</v>
      </c>
      <c r="BM83" s="10" t="s">
        <v>401</v>
      </c>
    </row>
    <row collapsed="false" customFormat="true" customHeight="true" hidden="false" ht="16.5" outlineLevel="0" r="84" s="30">
      <c r="B84" s="31"/>
      <c r="C84" s="206" t="s">
        <v>129</v>
      </c>
      <c r="D84" s="206" t="s">
        <v>124</v>
      </c>
      <c r="E84" s="207" t="s">
        <v>402</v>
      </c>
      <c r="F84" s="208" t="s">
        <v>403</v>
      </c>
      <c r="G84" s="209" t="s">
        <v>392</v>
      </c>
      <c r="H84" s="210" t="n">
        <v>1</v>
      </c>
      <c r="I84" s="211"/>
      <c r="J84" s="210" t="n">
        <f aca="false">ROUND(I84*H84,0)</f>
        <v>0</v>
      </c>
      <c r="K84" s="208" t="s">
        <v>393</v>
      </c>
      <c r="L84" s="57"/>
      <c r="M84" s="212"/>
      <c r="N84" s="213" t="s">
        <v>41</v>
      </c>
      <c r="O84" s="32"/>
      <c r="P84" s="214" t="n">
        <f aca="false">O84*H84</f>
        <v>0</v>
      </c>
      <c r="Q84" s="214" t="n">
        <v>0</v>
      </c>
      <c r="R84" s="214" t="n">
        <f aca="false">Q84*H84</f>
        <v>0</v>
      </c>
      <c r="S84" s="214" t="n">
        <v>0</v>
      </c>
      <c r="T84" s="215" t="n">
        <f aca="false">S84*H84</f>
        <v>0</v>
      </c>
      <c r="AR84" s="10" t="s">
        <v>394</v>
      </c>
      <c r="AT84" s="10" t="s">
        <v>124</v>
      </c>
      <c r="AU84" s="10" t="s">
        <v>79</v>
      </c>
      <c r="AY84" s="10" t="s">
        <v>122</v>
      </c>
      <c r="BE84" s="216" t="n">
        <f aca="false">IF(N84="základní",J84,0)</f>
        <v>0</v>
      </c>
      <c r="BF84" s="216" t="n">
        <f aca="false">IF(N84="snížená",J84,0)</f>
        <v>0</v>
      </c>
      <c r="BG84" s="216" t="n">
        <f aca="false">IF(N84="zákl. přenesená",J84,0)</f>
        <v>0</v>
      </c>
      <c r="BH84" s="216" t="n">
        <f aca="false">IF(N84="sníž. přenesená",J84,0)</f>
        <v>0</v>
      </c>
      <c r="BI84" s="216" t="n">
        <f aca="false">IF(N84="nulová",J84,0)</f>
        <v>0</v>
      </c>
      <c r="BJ84" s="10" t="s">
        <v>10</v>
      </c>
      <c r="BK84" s="216" t="n">
        <f aca="false">ROUND(I84*H84,0)</f>
        <v>0</v>
      </c>
      <c r="BL84" s="10" t="s">
        <v>394</v>
      </c>
      <c r="BM84" s="10" t="s">
        <v>404</v>
      </c>
    </row>
    <row collapsed="false" customFormat="true" customHeight="true" hidden="false" ht="16.5" outlineLevel="0" r="85" s="30">
      <c r="B85" s="31"/>
      <c r="C85" s="206" t="s">
        <v>151</v>
      </c>
      <c r="D85" s="206" t="s">
        <v>124</v>
      </c>
      <c r="E85" s="207" t="s">
        <v>405</v>
      </c>
      <c r="F85" s="208" t="s">
        <v>406</v>
      </c>
      <c r="G85" s="209" t="s">
        <v>392</v>
      </c>
      <c r="H85" s="210" t="n">
        <v>1</v>
      </c>
      <c r="I85" s="211"/>
      <c r="J85" s="210" t="n">
        <f aca="false">ROUND(I85*H85,0)</f>
        <v>0</v>
      </c>
      <c r="K85" s="208" t="s">
        <v>393</v>
      </c>
      <c r="L85" s="57"/>
      <c r="M85" s="212"/>
      <c r="N85" s="213" t="s">
        <v>41</v>
      </c>
      <c r="O85" s="32"/>
      <c r="P85" s="214" t="n">
        <f aca="false">O85*H85</f>
        <v>0</v>
      </c>
      <c r="Q85" s="214" t="n">
        <v>0</v>
      </c>
      <c r="R85" s="214" t="n">
        <f aca="false">Q85*H85</f>
        <v>0</v>
      </c>
      <c r="S85" s="214" t="n">
        <v>0</v>
      </c>
      <c r="T85" s="215" t="n">
        <f aca="false">S85*H85</f>
        <v>0</v>
      </c>
      <c r="AR85" s="10" t="s">
        <v>394</v>
      </c>
      <c r="AT85" s="10" t="s">
        <v>124</v>
      </c>
      <c r="AU85" s="10" t="s">
        <v>79</v>
      </c>
      <c r="AY85" s="10" t="s">
        <v>122</v>
      </c>
      <c r="BE85" s="216" t="n">
        <f aca="false">IF(N85="základní",J85,0)</f>
        <v>0</v>
      </c>
      <c r="BF85" s="216" t="n">
        <f aca="false">IF(N85="snížená",J85,0)</f>
        <v>0</v>
      </c>
      <c r="BG85" s="216" t="n">
        <f aca="false">IF(N85="zákl. přenesená",J85,0)</f>
        <v>0</v>
      </c>
      <c r="BH85" s="216" t="n">
        <f aca="false">IF(N85="sníž. přenesená",J85,0)</f>
        <v>0</v>
      </c>
      <c r="BI85" s="216" t="n">
        <f aca="false">IF(N85="nulová",J85,0)</f>
        <v>0</v>
      </c>
      <c r="BJ85" s="10" t="s">
        <v>10</v>
      </c>
      <c r="BK85" s="216" t="n">
        <f aca="false">ROUND(I85*H85,0)</f>
        <v>0</v>
      </c>
      <c r="BL85" s="10" t="s">
        <v>394</v>
      </c>
      <c r="BM85" s="10" t="s">
        <v>407</v>
      </c>
    </row>
    <row collapsed="false" customFormat="true" customHeight="true" hidden="false" ht="16.5" outlineLevel="0" r="86" s="30">
      <c r="B86" s="31"/>
      <c r="C86" s="206" t="s">
        <v>155</v>
      </c>
      <c r="D86" s="206" t="s">
        <v>124</v>
      </c>
      <c r="E86" s="207" t="s">
        <v>408</v>
      </c>
      <c r="F86" s="208" t="s">
        <v>409</v>
      </c>
      <c r="G86" s="209" t="s">
        <v>392</v>
      </c>
      <c r="H86" s="210" t="n">
        <v>1</v>
      </c>
      <c r="I86" s="211"/>
      <c r="J86" s="210" t="n">
        <f aca="false">ROUND(I86*H86,0)</f>
        <v>0</v>
      </c>
      <c r="K86" s="208" t="s">
        <v>393</v>
      </c>
      <c r="L86" s="57"/>
      <c r="M86" s="212"/>
      <c r="N86" s="213" t="s">
        <v>41</v>
      </c>
      <c r="O86" s="32"/>
      <c r="P86" s="214" t="n">
        <f aca="false">O86*H86</f>
        <v>0</v>
      </c>
      <c r="Q86" s="214" t="n">
        <v>0</v>
      </c>
      <c r="R86" s="214" t="n">
        <f aca="false">Q86*H86</f>
        <v>0</v>
      </c>
      <c r="S86" s="214" t="n">
        <v>0</v>
      </c>
      <c r="T86" s="215" t="n">
        <f aca="false">S86*H86</f>
        <v>0</v>
      </c>
      <c r="AR86" s="10" t="s">
        <v>394</v>
      </c>
      <c r="AT86" s="10" t="s">
        <v>124</v>
      </c>
      <c r="AU86" s="10" t="s">
        <v>79</v>
      </c>
      <c r="AY86" s="10" t="s">
        <v>122</v>
      </c>
      <c r="BE86" s="216" t="n">
        <f aca="false">IF(N86="základní",J86,0)</f>
        <v>0</v>
      </c>
      <c r="BF86" s="216" t="n">
        <f aca="false">IF(N86="snížená",J86,0)</f>
        <v>0</v>
      </c>
      <c r="BG86" s="216" t="n">
        <f aca="false">IF(N86="zákl. přenesená",J86,0)</f>
        <v>0</v>
      </c>
      <c r="BH86" s="216" t="n">
        <f aca="false">IF(N86="sníž. přenesená",J86,0)</f>
        <v>0</v>
      </c>
      <c r="BI86" s="216" t="n">
        <f aca="false">IF(N86="nulová",J86,0)</f>
        <v>0</v>
      </c>
      <c r="BJ86" s="10" t="s">
        <v>10</v>
      </c>
      <c r="BK86" s="216" t="n">
        <f aca="false">ROUND(I86*H86,0)</f>
        <v>0</v>
      </c>
      <c r="BL86" s="10" t="s">
        <v>394</v>
      </c>
      <c r="BM86" s="10" t="s">
        <v>410</v>
      </c>
    </row>
    <row collapsed="false" customFormat="true" customHeight="true" hidden="false" ht="16.5" outlineLevel="0" r="87" s="30">
      <c r="B87" s="31"/>
      <c r="C87" s="206" t="s">
        <v>159</v>
      </c>
      <c r="D87" s="206" t="s">
        <v>124</v>
      </c>
      <c r="E87" s="207" t="s">
        <v>411</v>
      </c>
      <c r="F87" s="208" t="s">
        <v>412</v>
      </c>
      <c r="G87" s="209" t="s">
        <v>392</v>
      </c>
      <c r="H87" s="210" t="n">
        <v>1</v>
      </c>
      <c r="I87" s="211"/>
      <c r="J87" s="210" t="n">
        <f aca="false">ROUND(I87*H87,0)</f>
        <v>0</v>
      </c>
      <c r="K87" s="208" t="s">
        <v>393</v>
      </c>
      <c r="L87" s="57"/>
      <c r="M87" s="212"/>
      <c r="N87" s="213" t="s">
        <v>41</v>
      </c>
      <c r="O87" s="32"/>
      <c r="P87" s="214" t="n">
        <f aca="false">O87*H87</f>
        <v>0</v>
      </c>
      <c r="Q87" s="214" t="n">
        <v>0</v>
      </c>
      <c r="R87" s="214" t="n">
        <f aca="false">Q87*H87</f>
        <v>0</v>
      </c>
      <c r="S87" s="214" t="n">
        <v>0</v>
      </c>
      <c r="T87" s="215" t="n">
        <f aca="false">S87*H87</f>
        <v>0</v>
      </c>
      <c r="AR87" s="10" t="s">
        <v>394</v>
      </c>
      <c r="AT87" s="10" t="s">
        <v>124</v>
      </c>
      <c r="AU87" s="10" t="s">
        <v>79</v>
      </c>
      <c r="AY87" s="10" t="s">
        <v>122</v>
      </c>
      <c r="BE87" s="216" t="n">
        <f aca="false">IF(N87="základní",J87,0)</f>
        <v>0</v>
      </c>
      <c r="BF87" s="216" t="n">
        <f aca="false">IF(N87="snížená",J87,0)</f>
        <v>0</v>
      </c>
      <c r="BG87" s="216" t="n">
        <f aca="false">IF(N87="zákl. přenesená",J87,0)</f>
        <v>0</v>
      </c>
      <c r="BH87" s="216" t="n">
        <f aca="false">IF(N87="sníž. přenesená",J87,0)</f>
        <v>0</v>
      </c>
      <c r="BI87" s="216" t="n">
        <f aca="false">IF(N87="nulová",J87,0)</f>
        <v>0</v>
      </c>
      <c r="BJ87" s="10" t="s">
        <v>10</v>
      </c>
      <c r="BK87" s="216" t="n">
        <f aca="false">ROUND(I87*H87,0)</f>
        <v>0</v>
      </c>
      <c r="BL87" s="10" t="s">
        <v>394</v>
      </c>
      <c r="BM87" s="10" t="s">
        <v>413</v>
      </c>
    </row>
    <row collapsed="false" customFormat="true" customHeight="true" hidden="false" ht="16.5" outlineLevel="0" r="88" s="30">
      <c r="B88" s="31"/>
      <c r="C88" s="206" t="s">
        <v>163</v>
      </c>
      <c r="D88" s="206" t="s">
        <v>124</v>
      </c>
      <c r="E88" s="207" t="s">
        <v>414</v>
      </c>
      <c r="F88" s="208" t="s">
        <v>415</v>
      </c>
      <c r="G88" s="209" t="s">
        <v>392</v>
      </c>
      <c r="H88" s="210" t="n">
        <v>1</v>
      </c>
      <c r="I88" s="211"/>
      <c r="J88" s="210" t="n">
        <f aca="false">ROUND(I88*H88,0)</f>
        <v>0</v>
      </c>
      <c r="K88" s="208" t="s">
        <v>393</v>
      </c>
      <c r="L88" s="57"/>
      <c r="M88" s="212"/>
      <c r="N88" s="213" t="s">
        <v>41</v>
      </c>
      <c r="O88" s="32"/>
      <c r="P88" s="214" t="n">
        <f aca="false">O88*H88</f>
        <v>0</v>
      </c>
      <c r="Q88" s="214" t="n">
        <v>0</v>
      </c>
      <c r="R88" s="214" t="n">
        <f aca="false">Q88*H88</f>
        <v>0</v>
      </c>
      <c r="S88" s="214" t="n">
        <v>0</v>
      </c>
      <c r="T88" s="215" t="n">
        <f aca="false">S88*H88</f>
        <v>0</v>
      </c>
      <c r="AR88" s="10" t="s">
        <v>394</v>
      </c>
      <c r="AT88" s="10" t="s">
        <v>124</v>
      </c>
      <c r="AU88" s="10" t="s">
        <v>79</v>
      </c>
      <c r="AY88" s="10" t="s">
        <v>122</v>
      </c>
      <c r="BE88" s="216" t="n">
        <f aca="false">IF(N88="základní",J88,0)</f>
        <v>0</v>
      </c>
      <c r="BF88" s="216" t="n">
        <f aca="false">IF(N88="snížená",J88,0)</f>
        <v>0</v>
      </c>
      <c r="BG88" s="216" t="n">
        <f aca="false">IF(N88="zákl. přenesená",J88,0)</f>
        <v>0</v>
      </c>
      <c r="BH88" s="216" t="n">
        <f aca="false">IF(N88="sníž. přenesená",J88,0)</f>
        <v>0</v>
      </c>
      <c r="BI88" s="216" t="n">
        <f aca="false">IF(N88="nulová",J88,0)</f>
        <v>0</v>
      </c>
      <c r="BJ88" s="10" t="s">
        <v>10</v>
      </c>
      <c r="BK88" s="216" t="n">
        <f aca="false">ROUND(I88*H88,0)</f>
        <v>0</v>
      </c>
      <c r="BL88" s="10" t="s">
        <v>394</v>
      </c>
      <c r="BM88" s="10" t="s">
        <v>416</v>
      </c>
    </row>
    <row collapsed="false" customFormat="true" customHeight="true" hidden="false" ht="16.5" outlineLevel="0" r="89" s="30">
      <c r="B89" s="31"/>
      <c r="C89" s="206" t="s">
        <v>169</v>
      </c>
      <c r="D89" s="206" t="s">
        <v>124</v>
      </c>
      <c r="E89" s="207" t="s">
        <v>417</v>
      </c>
      <c r="F89" s="208" t="s">
        <v>418</v>
      </c>
      <c r="G89" s="209" t="s">
        <v>392</v>
      </c>
      <c r="H89" s="210" t="n">
        <v>1</v>
      </c>
      <c r="I89" s="211"/>
      <c r="J89" s="210" t="n">
        <f aca="false">ROUND(I89*H89,0)</f>
        <v>0</v>
      </c>
      <c r="K89" s="208" t="s">
        <v>393</v>
      </c>
      <c r="L89" s="57"/>
      <c r="M89" s="212"/>
      <c r="N89" s="262" t="s">
        <v>41</v>
      </c>
      <c r="O89" s="263"/>
      <c r="P89" s="264" t="n">
        <f aca="false">O89*H89</f>
        <v>0</v>
      </c>
      <c r="Q89" s="264" t="n">
        <v>0</v>
      </c>
      <c r="R89" s="264" t="n">
        <f aca="false">Q89*H89</f>
        <v>0</v>
      </c>
      <c r="S89" s="264" t="n">
        <v>0</v>
      </c>
      <c r="T89" s="265" t="n">
        <f aca="false">S89*H89</f>
        <v>0</v>
      </c>
      <c r="AR89" s="10" t="s">
        <v>394</v>
      </c>
      <c r="AT89" s="10" t="s">
        <v>124</v>
      </c>
      <c r="AU89" s="10" t="s">
        <v>79</v>
      </c>
      <c r="AY89" s="10" t="s">
        <v>122</v>
      </c>
      <c r="BE89" s="216" t="n">
        <f aca="false">IF(N89="základní",J89,0)</f>
        <v>0</v>
      </c>
      <c r="BF89" s="216" t="n">
        <f aca="false">IF(N89="snížená",J89,0)</f>
        <v>0</v>
      </c>
      <c r="BG89" s="216" t="n">
        <f aca="false">IF(N89="zákl. přenesená",J89,0)</f>
        <v>0</v>
      </c>
      <c r="BH89" s="216" t="n">
        <f aca="false">IF(N89="sníž. přenesená",J89,0)</f>
        <v>0</v>
      </c>
      <c r="BI89" s="216" t="n">
        <f aca="false">IF(N89="nulová",J89,0)</f>
        <v>0</v>
      </c>
      <c r="BJ89" s="10" t="s">
        <v>10</v>
      </c>
      <c r="BK89" s="216" t="n">
        <f aca="false">ROUND(I89*H89,0)</f>
        <v>0</v>
      </c>
      <c r="BL89" s="10" t="s">
        <v>394</v>
      </c>
      <c r="BM89" s="10" t="s">
        <v>419</v>
      </c>
    </row>
    <row collapsed="false" customFormat="true" customHeight="true" hidden="false" ht="6.95" outlineLevel="0" r="90" s="30">
      <c r="B90" s="52"/>
      <c r="C90" s="53"/>
      <c r="D90" s="53"/>
      <c r="E90" s="53"/>
      <c r="F90" s="53"/>
      <c r="G90" s="53"/>
      <c r="H90" s="53"/>
      <c r="I90" s="148"/>
      <c r="J90" s="53"/>
      <c r="K90" s="53"/>
      <c r="L90" s="57"/>
    </row>
  </sheetData>
  <autoFilter ref="C77:K89"/>
  <mergeCells count="10">
    <mergeCell ref="G1:H1"/>
    <mergeCell ref="L2:V2"/>
    <mergeCell ref="E7:H7"/>
    <mergeCell ref="E9:H9"/>
    <mergeCell ref="E24:H24"/>
    <mergeCell ref="E45:H45"/>
    <mergeCell ref="E47:H47"/>
    <mergeCell ref="J51:J52"/>
    <mergeCell ref="E68:H68"/>
    <mergeCell ref="E70:H70"/>
  </mergeCells>
  <hyperlinks>
    <hyperlink display="1) Krycí list soupisu" location="C2" ref="F1"/>
    <hyperlink display="2) Rekapitulace" location="C54" ref="G1"/>
    <hyperlink display="3) Soupis prací" location="C77" ref="J1"/>
    <hyperlink display="Rekapitulace stavby" location="'Rekapitulace stavby'!C2" ref="L1"/>
  </hyperlinks>
  <printOptions headings="false" gridLines="false" gridLinesSet="true" horizontalCentered="false" verticalCentered="false"/>
  <pageMargins left="0.583333333333333" right="0.583333333333333" top="0.583333333333333" bottom="0.583333333333333" header="0.511805555555555" footer="0"/>
  <pageSetup blackAndWhite="false" cellComments="none" copies="1" draft="false" firstPageNumber="0" fitToHeight="100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K216"/>
  <sheetViews>
    <sheetView colorId="64" defaultGridColor="true" rightToLeft="false" showFormulas="false" showGridLines="fals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sheetFormatPr defaultRowHeight="13.5"/>
  <cols>
    <col collapsed="false" hidden="false" max="1" min="1" style="278" width="8.33108108108108"/>
    <col collapsed="false" hidden="false" max="2" min="2" style="278" width="1.65540540540541"/>
    <col collapsed="false" hidden="false" max="4" min="3" style="278" width="5.00675675675676"/>
    <col collapsed="false" hidden="false" max="5" min="5" style="278" width="11.6689189189189"/>
    <col collapsed="false" hidden="false" max="6" min="6" style="278" width="9.16216216216216"/>
    <col collapsed="false" hidden="false" max="7" min="7" style="278" width="5.00675675675676"/>
    <col collapsed="false" hidden="false" max="8" min="8" style="278" width="77.8243243243243"/>
    <col collapsed="false" hidden="false" max="10" min="9" style="278" width="20"/>
    <col collapsed="false" hidden="false" max="11" min="11" style="278" width="1.65540540540541"/>
    <col collapsed="false" hidden="false" max="1025" min="12" style="0" width="8.95945945945946"/>
  </cols>
  <sheetData>
    <row collapsed="false" customFormat="false" customHeight="true" hidden="false" ht="37.5" outlineLevel="0" r="1"/>
    <row collapsed="false" customFormat="false" customHeight="true" hidden="false" ht="7.5" outlineLevel="0" r="2">
      <c r="B2" s="279"/>
      <c r="C2" s="280"/>
      <c r="D2" s="280"/>
      <c r="E2" s="280"/>
      <c r="F2" s="280"/>
      <c r="G2" s="280"/>
      <c r="H2" s="280"/>
      <c r="I2" s="280"/>
      <c r="J2" s="280"/>
      <c r="K2" s="281"/>
    </row>
    <row collapsed="false" customFormat="true" customHeight="true" hidden="false" ht="45" outlineLevel="0" r="3" s="282">
      <c r="B3" s="283"/>
      <c r="C3" s="284" t="s">
        <v>420</v>
      </c>
      <c r="D3" s="284"/>
      <c r="E3" s="284"/>
      <c r="F3" s="284"/>
      <c r="G3" s="284"/>
      <c r="H3" s="284"/>
      <c r="I3" s="284"/>
      <c r="J3" s="284"/>
      <c r="K3" s="285"/>
    </row>
    <row collapsed="false" customFormat="false" customHeight="true" hidden="false" ht="25.5" outlineLevel="0" r="4">
      <c r="B4" s="286"/>
      <c r="C4" s="287" t="s">
        <v>421</v>
      </c>
      <c r="D4" s="287"/>
      <c r="E4" s="287"/>
      <c r="F4" s="287"/>
      <c r="G4" s="287"/>
      <c r="H4" s="287"/>
      <c r="I4" s="287"/>
      <c r="J4" s="287"/>
      <c r="K4" s="288"/>
    </row>
    <row collapsed="false" customFormat="false" customHeight="true" hidden="false" ht="5.25" outlineLevel="0" r="5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collapsed="false" customFormat="false" customHeight="true" hidden="false" ht="15" outlineLevel="0" r="6">
      <c r="B6" s="286"/>
      <c r="C6" s="290" t="s">
        <v>422</v>
      </c>
      <c r="D6" s="290"/>
      <c r="E6" s="290"/>
      <c r="F6" s="290"/>
      <c r="G6" s="290"/>
      <c r="H6" s="290"/>
      <c r="I6" s="290"/>
      <c r="J6" s="290"/>
      <c r="K6" s="288"/>
    </row>
    <row collapsed="false" customFormat="false" customHeight="true" hidden="false" ht="15" outlineLevel="0" r="7">
      <c r="B7" s="291"/>
      <c r="C7" s="290" t="s">
        <v>423</v>
      </c>
      <c r="D7" s="290"/>
      <c r="E7" s="290"/>
      <c r="F7" s="290"/>
      <c r="G7" s="290"/>
      <c r="H7" s="290"/>
      <c r="I7" s="290"/>
      <c r="J7" s="290"/>
      <c r="K7" s="288"/>
    </row>
    <row collapsed="false" customFormat="false" customHeight="true" hidden="false" ht="12.75" outlineLevel="0" r="8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collapsed="false" customFormat="false" customHeight="true" hidden="false" ht="15" outlineLevel="0" r="9">
      <c r="B9" s="291"/>
      <c r="C9" s="290" t="s">
        <v>424</v>
      </c>
      <c r="D9" s="290"/>
      <c r="E9" s="290"/>
      <c r="F9" s="290"/>
      <c r="G9" s="290"/>
      <c r="H9" s="290"/>
      <c r="I9" s="290"/>
      <c r="J9" s="290"/>
      <c r="K9" s="288"/>
    </row>
    <row collapsed="false" customFormat="false" customHeight="true" hidden="false" ht="15" outlineLevel="0" r="10">
      <c r="B10" s="291"/>
      <c r="C10" s="290"/>
      <c r="D10" s="290" t="s">
        <v>425</v>
      </c>
      <c r="E10" s="290"/>
      <c r="F10" s="290"/>
      <c r="G10" s="290"/>
      <c r="H10" s="290"/>
      <c r="I10" s="290"/>
      <c r="J10" s="290"/>
      <c r="K10" s="288"/>
    </row>
    <row collapsed="false" customFormat="false" customHeight="true" hidden="false" ht="15" outlineLevel="0" r="11">
      <c r="B11" s="291"/>
      <c r="C11" s="292"/>
      <c r="D11" s="290" t="s">
        <v>426</v>
      </c>
      <c r="E11" s="290"/>
      <c r="F11" s="290"/>
      <c r="G11" s="290"/>
      <c r="H11" s="290"/>
      <c r="I11" s="290"/>
      <c r="J11" s="290"/>
      <c r="K11" s="288"/>
    </row>
    <row collapsed="false" customFormat="false" customHeight="true" hidden="false" ht="12.75" outlineLevel="0" r="12">
      <c r="B12" s="291"/>
      <c r="C12" s="292"/>
      <c r="D12" s="292"/>
      <c r="E12" s="292"/>
      <c r="F12" s="292"/>
      <c r="G12" s="292"/>
      <c r="H12" s="292"/>
      <c r="I12" s="292"/>
      <c r="J12" s="292"/>
      <c r="K12" s="288"/>
    </row>
    <row collapsed="false" customFormat="false" customHeight="true" hidden="false" ht="15" outlineLevel="0" r="13">
      <c r="B13" s="291"/>
      <c r="C13" s="292"/>
      <c r="D13" s="290" t="s">
        <v>427</v>
      </c>
      <c r="E13" s="290"/>
      <c r="F13" s="290"/>
      <c r="G13" s="290"/>
      <c r="H13" s="290"/>
      <c r="I13" s="290"/>
      <c r="J13" s="290"/>
      <c r="K13" s="288"/>
    </row>
    <row collapsed="false" customFormat="false" customHeight="true" hidden="false" ht="15" outlineLevel="0" r="14">
      <c r="B14" s="291"/>
      <c r="C14" s="292"/>
      <c r="D14" s="290" t="s">
        <v>428</v>
      </c>
      <c r="E14" s="290"/>
      <c r="F14" s="290"/>
      <c r="G14" s="290"/>
      <c r="H14" s="290"/>
      <c r="I14" s="290"/>
      <c r="J14" s="290"/>
      <c r="K14" s="288"/>
    </row>
    <row collapsed="false" customFormat="false" customHeight="true" hidden="false" ht="15" outlineLevel="0" r="15">
      <c r="B15" s="291"/>
      <c r="C15" s="292"/>
      <c r="D15" s="290" t="s">
        <v>429</v>
      </c>
      <c r="E15" s="290"/>
      <c r="F15" s="290"/>
      <c r="G15" s="290"/>
      <c r="H15" s="290"/>
      <c r="I15" s="290"/>
      <c r="J15" s="290"/>
      <c r="K15" s="288"/>
    </row>
    <row collapsed="false" customFormat="false" customHeight="true" hidden="false" ht="15" outlineLevel="0" r="16">
      <c r="B16" s="291"/>
      <c r="C16" s="292"/>
      <c r="D16" s="292"/>
      <c r="E16" s="293" t="s">
        <v>77</v>
      </c>
      <c r="F16" s="290" t="s">
        <v>430</v>
      </c>
      <c r="G16" s="290"/>
      <c r="H16" s="290"/>
      <c r="I16" s="290"/>
      <c r="J16" s="290"/>
      <c r="K16" s="288"/>
    </row>
    <row collapsed="false" customFormat="false" customHeight="true" hidden="false" ht="15" outlineLevel="0" r="17">
      <c r="B17" s="291"/>
      <c r="C17" s="292"/>
      <c r="D17" s="292"/>
      <c r="E17" s="293" t="s">
        <v>431</v>
      </c>
      <c r="F17" s="290" t="s">
        <v>432</v>
      </c>
      <c r="G17" s="290"/>
      <c r="H17" s="290"/>
      <c r="I17" s="290"/>
      <c r="J17" s="290"/>
      <c r="K17" s="288"/>
    </row>
    <row collapsed="false" customFormat="false" customHeight="true" hidden="false" ht="15" outlineLevel="0" r="18">
      <c r="B18" s="291"/>
      <c r="C18" s="292"/>
      <c r="D18" s="292"/>
      <c r="E18" s="293" t="s">
        <v>433</v>
      </c>
      <c r="F18" s="290" t="s">
        <v>434</v>
      </c>
      <c r="G18" s="290"/>
      <c r="H18" s="290"/>
      <c r="I18" s="290"/>
      <c r="J18" s="290"/>
      <c r="K18" s="288"/>
    </row>
    <row collapsed="false" customFormat="false" customHeight="true" hidden="false" ht="15" outlineLevel="0" r="19">
      <c r="B19" s="291"/>
      <c r="C19" s="292"/>
      <c r="D19" s="292"/>
      <c r="E19" s="293" t="s">
        <v>435</v>
      </c>
      <c r="F19" s="290" t="s">
        <v>436</v>
      </c>
      <c r="G19" s="290"/>
      <c r="H19" s="290"/>
      <c r="I19" s="290"/>
      <c r="J19" s="290"/>
      <c r="K19" s="288"/>
    </row>
    <row collapsed="false" customFormat="false" customHeight="true" hidden="false" ht="15" outlineLevel="0" r="20">
      <c r="B20" s="291"/>
      <c r="C20" s="292"/>
      <c r="D20" s="292"/>
      <c r="E20" s="293" t="s">
        <v>437</v>
      </c>
      <c r="F20" s="290" t="s">
        <v>438</v>
      </c>
      <c r="G20" s="290"/>
      <c r="H20" s="290"/>
      <c r="I20" s="290"/>
      <c r="J20" s="290"/>
      <c r="K20" s="288"/>
    </row>
    <row collapsed="false" customFormat="false" customHeight="true" hidden="false" ht="15" outlineLevel="0" r="21">
      <c r="B21" s="291"/>
      <c r="C21" s="292"/>
      <c r="D21" s="292"/>
      <c r="E21" s="293" t="s">
        <v>439</v>
      </c>
      <c r="F21" s="290" t="s">
        <v>440</v>
      </c>
      <c r="G21" s="290"/>
      <c r="H21" s="290"/>
      <c r="I21" s="290"/>
      <c r="J21" s="290"/>
      <c r="K21" s="288"/>
    </row>
    <row collapsed="false" customFormat="false" customHeight="true" hidden="false" ht="12.75" outlineLevel="0" r="22">
      <c r="B22" s="291"/>
      <c r="C22" s="292"/>
      <c r="D22" s="292"/>
      <c r="E22" s="292"/>
      <c r="F22" s="292"/>
      <c r="G22" s="292"/>
      <c r="H22" s="292"/>
      <c r="I22" s="292"/>
      <c r="J22" s="292"/>
      <c r="K22" s="288"/>
    </row>
    <row collapsed="false" customFormat="false" customHeight="true" hidden="false" ht="15" outlineLevel="0" r="23">
      <c r="B23" s="291"/>
      <c r="C23" s="290" t="s">
        <v>441</v>
      </c>
      <c r="D23" s="290"/>
      <c r="E23" s="290"/>
      <c r="F23" s="290"/>
      <c r="G23" s="290"/>
      <c r="H23" s="290"/>
      <c r="I23" s="290"/>
      <c r="J23" s="290"/>
      <c r="K23" s="288"/>
    </row>
    <row collapsed="false" customFormat="false" customHeight="true" hidden="false" ht="15" outlineLevel="0" r="24">
      <c r="B24" s="291"/>
      <c r="C24" s="290" t="s">
        <v>442</v>
      </c>
      <c r="D24" s="290"/>
      <c r="E24" s="290"/>
      <c r="F24" s="290"/>
      <c r="G24" s="290"/>
      <c r="H24" s="290"/>
      <c r="I24" s="290"/>
      <c r="J24" s="290"/>
      <c r="K24" s="288"/>
    </row>
    <row collapsed="false" customFormat="false" customHeight="true" hidden="false" ht="15" outlineLevel="0" r="25">
      <c r="B25" s="291"/>
      <c r="C25" s="290"/>
      <c r="D25" s="290" t="s">
        <v>443</v>
      </c>
      <c r="E25" s="290"/>
      <c r="F25" s="290"/>
      <c r="G25" s="290"/>
      <c r="H25" s="290"/>
      <c r="I25" s="290"/>
      <c r="J25" s="290"/>
      <c r="K25" s="288"/>
    </row>
    <row collapsed="false" customFormat="false" customHeight="true" hidden="false" ht="15" outlineLevel="0" r="26">
      <c r="B26" s="291"/>
      <c r="C26" s="292"/>
      <c r="D26" s="290" t="s">
        <v>444</v>
      </c>
      <c r="E26" s="290"/>
      <c r="F26" s="290"/>
      <c r="G26" s="290"/>
      <c r="H26" s="290"/>
      <c r="I26" s="290"/>
      <c r="J26" s="290"/>
      <c r="K26" s="288"/>
    </row>
    <row collapsed="false" customFormat="false" customHeight="true" hidden="false" ht="12.75" outlineLevel="0" r="27">
      <c r="B27" s="291"/>
      <c r="C27" s="292"/>
      <c r="D27" s="292"/>
      <c r="E27" s="292"/>
      <c r="F27" s="292"/>
      <c r="G27" s="292"/>
      <c r="H27" s="292"/>
      <c r="I27" s="292"/>
      <c r="J27" s="292"/>
      <c r="K27" s="288"/>
    </row>
    <row collapsed="false" customFormat="false" customHeight="true" hidden="false" ht="15" outlineLevel="0" r="28">
      <c r="B28" s="291"/>
      <c r="C28" s="292"/>
      <c r="D28" s="290" t="s">
        <v>445</v>
      </c>
      <c r="E28" s="290"/>
      <c r="F28" s="290"/>
      <c r="G28" s="290"/>
      <c r="H28" s="290"/>
      <c r="I28" s="290"/>
      <c r="J28" s="290"/>
      <c r="K28" s="288"/>
    </row>
    <row collapsed="false" customFormat="false" customHeight="true" hidden="false" ht="15" outlineLevel="0" r="29">
      <c r="B29" s="291"/>
      <c r="C29" s="292"/>
      <c r="D29" s="290" t="s">
        <v>446</v>
      </c>
      <c r="E29" s="290"/>
      <c r="F29" s="290"/>
      <c r="G29" s="290"/>
      <c r="H29" s="290"/>
      <c r="I29" s="290"/>
      <c r="J29" s="290"/>
      <c r="K29" s="288"/>
    </row>
    <row collapsed="false" customFormat="false" customHeight="true" hidden="false" ht="12.75" outlineLevel="0" r="30">
      <c r="B30" s="291"/>
      <c r="C30" s="292"/>
      <c r="D30" s="292"/>
      <c r="E30" s="292"/>
      <c r="F30" s="292"/>
      <c r="G30" s="292"/>
      <c r="H30" s="292"/>
      <c r="I30" s="292"/>
      <c r="J30" s="292"/>
      <c r="K30" s="288"/>
    </row>
    <row collapsed="false" customFormat="false" customHeight="true" hidden="false" ht="15" outlineLevel="0" r="31">
      <c r="B31" s="291"/>
      <c r="C31" s="292"/>
      <c r="D31" s="290" t="s">
        <v>447</v>
      </c>
      <c r="E31" s="290"/>
      <c r="F31" s="290"/>
      <c r="G31" s="290"/>
      <c r="H31" s="290"/>
      <c r="I31" s="290"/>
      <c r="J31" s="290"/>
      <c r="K31" s="288"/>
    </row>
    <row collapsed="false" customFormat="false" customHeight="true" hidden="false" ht="15" outlineLevel="0" r="32">
      <c r="B32" s="291"/>
      <c r="C32" s="292"/>
      <c r="D32" s="290" t="s">
        <v>448</v>
      </c>
      <c r="E32" s="290"/>
      <c r="F32" s="290"/>
      <c r="G32" s="290"/>
      <c r="H32" s="290"/>
      <c r="I32" s="290"/>
      <c r="J32" s="290"/>
      <c r="K32" s="288"/>
    </row>
    <row collapsed="false" customFormat="false" customHeight="true" hidden="false" ht="15" outlineLevel="0" r="33">
      <c r="B33" s="291"/>
      <c r="C33" s="292"/>
      <c r="D33" s="290" t="s">
        <v>449</v>
      </c>
      <c r="E33" s="290"/>
      <c r="F33" s="290"/>
      <c r="G33" s="290"/>
      <c r="H33" s="290"/>
      <c r="I33" s="290"/>
      <c r="J33" s="290"/>
      <c r="K33" s="288"/>
    </row>
    <row collapsed="false" customFormat="false" customHeight="true" hidden="false" ht="15" outlineLevel="0" r="34">
      <c r="B34" s="291"/>
      <c r="C34" s="292"/>
      <c r="D34" s="290"/>
      <c r="E34" s="294" t="s">
        <v>107</v>
      </c>
      <c r="F34" s="290"/>
      <c r="G34" s="290" t="s">
        <v>450</v>
      </c>
      <c r="H34" s="290"/>
      <c r="I34" s="290"/>
      <c r="J34" s="290"/>
      <c r="K34" s="288"/>
    </row>
    <row collapsed="false" customFormat="false" customHeight="true" hidden="false" ht="30.75" outlineLevel="0" r="35">
      <c r="B35" s="291"/>
      <c r="C35" s="292"/>
      <c r="D35" s="290"/>
      <c r="E35" s="294" t="s">
        <v>451</v>
      </c>
      <c r="F35" s="290"/>
      <c r="G35" s="290" t="s">
        <v>452</v>
      </c>
      <c r="H35" s="290"/>
      <c r="I35" s="290"/>
      <c r="J35" s="290"/>
      <c r="K35" s="288"/>
    </row>
    <row collapsed="false" customFormat="false" customHeight="true" hidden="false" ht="15" outlineLevel="0" r="36">
      <c r="B36" s="291"/>
      <c r="C36" s="292"/>
      <c r="D36" s="290"/>
      <c r="E36" s="294" t="s">
        <v>51</v>
      </c>
      <c r="F36" s="290"/>
      <c r="G36" s="290" t="s">
        <v>453</v>
      </c>
      <c r="H36" s="290"/>
      <c r="I36" s="290"/>
      <c r="J36" s="290"/>
      <c r="K36" s="288"/>
    </row>
    <row collapsed="false" customFormat="false" customHeight="true" hidden="false" ht="15" outlineLevel="0" r="37">
      <c r="B37" s="291"/>
      <c r="C37" s="292"/>
      <c r="D37" s="290"/>
      <c r="E37" s="294" t="s">
        <v>108</v>
      </c>
      <c r="F37" s="290"/>
      <c r="G37" s="290" t="s">
        <v>454</v>
      </c>
      <c r="H37" s="290"/>
      <c r="I37" s="290"/>
      <c r="J37" s="290"/>
      <c r="K37" s="288"/>
    </row>
    <row collapsed="false" customFormat="false" customHeight="true" hidden="false" ht="15" outlineLevel="0" r="38">
      <c r="B38" s="291"/>
      <c r="C38" s="292"/>
      <c r="D38" s="290"/>
      <c r="E38" s="294" t="s">
        <v>109</v>
      </c>
      <c r="F38" s="290"/>
      <c r="G38" s="290" t="s">
        <v>455</v>
      </c>
      <c r="H38" s="290"/>
      <c r="I38" s="290"/>
      <c r="J38" s="290"/>
      <c r="K38" s="288"/>
    </row>
    <row collapsed="false" customFormat="false" customHeight="true" hidden="false" ht="15" outlineLevel="0" r="39">
      <c r="B39" s="291"/>
      <c r="C39" s="292"/>
      <c r="D39" s="290"/>
      <c r="E39" s="294" t="s">
        <v>110</v>
      </c>
      <c r="F39" s="290"/>
      <c r="G39" s="290" t="s">
        <v>456</v>
      </c>
      <c r="H39" s="290"/>
      <c r="I39" s="290"/>
      <c r="J39" s="290"/>
      <c r="K39" s="288"/>
    </row>
    <row collapsed="false" customFormat="false" customHeight="true" hidden="false" ht="15" outlineLevel="0" r="40">
      <c r="B40" s="291"/>
      <c r="C40" s="292"/>
      <c r="D40" s="290"/>
      <c r="E40" s="294" t="s">
        <v>457</v>
      </c>
      <c r="F40" s="290"/>
      <c r="G40" s="290" t="s">
        <v>458</v>
      </c>
      <c r="H40" s="290"/>
      <c r="I40" s="290"/>
      <c r="J40" s="290"/>
      <c r="K40" s="288"/>
    </row>
    <row collapsed="false" customFormat="false" customHeight="true" hidden="false" ht="15" outlineLevel="0" r="41">
      <c r="B41" s="291"/>
      <c r="C41" s="292"/>
      <c r="D41" s="290"/>
      <c r="E41" s="294"/>
      <c r="F41" s="290"/>
      <c r="G41" s="290" t="s">
        <v>459</v>
      </c>
      <c r="H41" s="290"/>
      <c r="I41" s="290"/>
      <c r="J41" s="290"/>
      <c r="K41" s="288"/>
    </row>
    <row collapsed="false" customFormat="false" customHeight="true" hidden="false" ht="15" outlineLevel="0" r="42">
      <c r="B42" s="291"/>
      <c r="C42" s="292"/>
      <c r="D42" s="290"/>
      <c r="E42" s="294" t="s">
        <v>460</v>
      </c>
      <c r="F42" s="290"/>
      <c r="G42" s="290" t="s">
        <v>461</v>
      </c>
      <c r="H42" s="290"/>
      <c r="I42" s="290"/>
      <c r="J42" s="290"/>
      <c r="K42" s="288"/>
    </row>
    <row collapsed="false" customFormat="false" customHeight="true" hidden="false" ht="15" outlineLevel="0" r="43">
      <c r="B43" s="291"/>
      <c r="C43" s="292"/>
      <c r="D43" s="290"/>
      <c r="E43" s="294" t="s">
        <v>112</v>
      </c>
      <c r="F43" s="290"/>
      <c r="G43" s="290" t="s">
        <v>462</v>
      </c>
      <c r="H43" s="290"/>
      <c r="I43" s="290"/>
      <c r="J43" s="290"/>
      <c r="K43" s="288"/>
    </row>
    <row collapsed="false" customFormat="false" customHeight="true" hidden="false" ht="12.75" outlineLevel="0" r="44">
      <c r="B44" s="291"/>
      <c r="C44" s="292"/>
      <c r="D44" s="290"/>
      <c r="E44" s="290"/>
      <c r="F44" s="290"/>
      <c r="G44" s="290"/>
      <c r="H44" s="290"/>
      <c r="I44" s="290"/>
      <c r="J44" s="290"/>
      <c r="K44" s="288"/>
    </row>
    <row collapsed="false" customFormat="false" customHeight="true" hidden="false" ht="15" outlineLevel="0" r="45">
      <c r="B45" s="291"/>
      <c r="C45" s="292"/>
      <c r="D45" s="290" t="s">
        <v>463</v>
      </c>
      <c r="E45" s="290"/>
      <c r="F45" s="290"/>
      <c r="G45" s="290"/>
      <c r="H45" s="290"/>
      <c r="I45" s="290"/>
      <c r="J45" s="290"/>
      <c r="K45" s="288"/>
    </row>
    <row collapsed="false" customFormat="false" customHeight="true" hidden="false" ht="15" outlineLevel="0" r="46">
      <c r="B46" s="291"/>
      <c r="C46" s="292"/>
      <c r="D46" s="292"/>
      <c r="E46" s="290" t="s">
        <v>464</v>
      </c>
      <c r="F46" s="290"/>
      <c r="G46" s="290"/>
      <c r="H46" s="290"/>
      <c r="I46" s="290"/>
      <c r="J46" s="290"/>
      <c r="K46" s="288"/>
    </row>
    <row collapsed="false" customFormat="false" customHeight="true" hidden="false" ht="15" outlineLevel="0" r="47">
      <c r="B47" s="291"/>
      <c r="C47" s="292"/>
      <c r="D47" s="292"/>
      <c r="E47" s="290" t="s">
        <v>465</v>
      </c>
      <c r="F47" s="290"/>
      <c r="G47" s="290"/>
      <c r="H47" s="290"/>
      <c r="I47" s="290"/>
      <c r="J47" s="290"/>
      <c r="K47" s="288"/>
    </row>
    <row collapsed="false" customFormat="false" customHeight="true" hidden="false" ht="15" outlineLevel="0" r="48">
      <c r="B48" s="291"/>
      <c r="C48" s="292"/>
      <c r="D48" s="292"/>
      <c r="E48" s="290" t="s">
        <v>466</v>
      </c>
      <c r="F48" s="290"/>
      <c r="G48" s="290"/>
      <c r="H48" s="290"/>
      <c r="I48" s="290"/>
      <c r="J48" s="290"/>
      <c r="K48" s="288"/>
    </row>
    <row collapsed="false" customFormat="false" customHeight="true" hidden="false" ht="15" outlineLevel="0" r="49">
      <c r="B49" s="291"/>
      <c r="C49" s="292"/>
      <c r="D49" s="290" t="s">
        <v>467</v>
      </c>
      <c r="E49" s="290"/>
      <c r="F49" s="290"/>
      <c r="G49" s="290"/>
      <c r="H49" s="290"/>
      <c r="I49" s="290"/>
      <c r="J49" s="290"/>
      <c r="K49" s="288"/>
    </row>
    <row collapsed="false" customFormat="false" customHeight="true" hidden="false" ht="25.5" outlineLevel="0" r="50">
      <c r="B50" s="286"/>
      <c r="C50" s="287" t="s">
        <v>468</v>
      </c>
      <c r="D50" s="287"/>
      <c r="E50" s="287"/>
      <c r="F50" s="287"/>
      <c r="G50" s="287"/>
      <c r="H50" s="287"/>
      <c r="I50" s="287"/>
      <c r="J50" s="287"/>
      <c r="K50" s="288"/>
    </row>
    <row collapsed="false" customFormat="false" customHeight="true" hidden="false" ht="5.25" outlineLevel="0" r="51">
      <c r="B51" s="286"/>
      <c r="C51" s="289"/>
      <c r="D51" s="289"/>
      <c r="E51" s="289"/>
      <c r="F51" s="289"/>
      <c r="G51" s="289"/>
      <c r="H51" s="289"/>
      <c r="I51" s="289"/>
      <c r="J51" s="289"/>
      <c r="K51" s="288"/>
    </row>
    <row collapsed="false" customFormat="false" customHeight="true" hidden="false" ht="15" outlineLevel="0" r="52">
      <c r="B52" s="286"/>
      <c r="C52" s="290" t="s">
        <v>469</v>
      </c>
      <c r="D52" s="290"/>
      <c r="E52" s="290"/>
      <c r="F52" s="290"/>
      <c r="G52" s="290"/>
      <c r="H52" s="290"/>
      <c r="I52" s="290"/>
      <c r="J52" s="290"/>
      <c r="K52" s="288"/>
    </row>
    <row collapsed="false" customFormat="false" customHeight="true" hidden="false" ht="15" outlineLevel="0" r="53">
      <c r="B53" s="286"/>
      <c r="C53" s="290" t="s">
        <v>470</v>
      </c>
      <c r="D53" s="290"/>
      <c r="E53" s="290"/>
      <c r="F53" s="290"/>
      <c r="G53" s="290"/>
      <c r="H53" s="290"/>
      <c r="I53" s="290"/>
      <c r="J53" s="290"/>
      <c r="K53" s="288"/>
    </row>
    <row collapsed="false" customFormat="false" customHeight="true" hidden="false" ht="12.75" outlineLevel="0" r="54">
      <c r="B54" s="286"/>
      <c r="C54" s="290"/>
      <c r="D54" s="290"/>
      <c r="E54" s="290"/>
      <c r="F54" s="290"/>
      <c r="G54" s="290"/>
      <c r="H54" s="290"/>
      <c r="I54" s="290"/>
      <c r="J54" s="290"/>
      <c r="K54" s="288"/>
    </row>
    <row collapsed="false" customFormat="false" customHeight="true" hidden="false" ht="15" outlineLevel="0" r="55">
      <c r="B55" s="286"/>
      <c r="C55" s="290" t="s">
        <v>471</v>
      </c>
      <c r="D55" s="290"/>
      <c r="E55" s="290"/>
      <c r="F55" s="290"/>
      <c r="G55" s="290"/>
      <c r="H55" s="290"/>
      <c r="I55" s="290"/>
      <c r="J55" s="290"/>
      <c r="K55" s="288"/>
    </row>
    <row collapsed="false" customFormat="false" customHeight="true" hidden="false" ht="15" outlineLevel="0" r="56">
      <c r="B56" s="286"/>
      <c r="C56" s="292"/>
      <c r="D56" s="290" t="s">
        <v>472</v>
      </c>
      <c r="E56" s="290"/>
      <c r="F56" s="290"/>
      <c r="G56" s="290"/>
      <c r="H56" s="290"/>
      <c r="I56" s="290"/>
      <c r="J56" s="290"/>
      <c r="K56" s="288"/>
    </row>
    <row collapsed="false" customFormat="false" customHeight="true" hidden="false" ht="15" outlineLevel="0" r="57">
      <c r="B57" s="286"/>
      <c r="C57" s="292"/>
      <c r="D57" s="290" t="s">
        <v>473</v>
      </c>
      <c r="E57" s="290"/>
      <c r="F57" s="290"/>
      <c r="G57" s="290"/>
      <c r="H57" s="290"/>
      <c r="I57" s="290"/>
      <c r="J57" s="290"/>
      <c r="K57" s="288"/>
    </row>
    <row collapsed="false" customFormat="false" customHeight="true" hidden="false" ht="15" outlineLevel="0" r="58">
      <c r="B58" s="286"/>
      <c r="C58" s="292"/>
      <c r="D58" s="290" t="s">
        <v>474</v>
      </c>
      <c r="E58" s="290"/>
      <c r="F58" s="290"/>
      <c r="G58" s="290"/>
      <c r="H58" s="290"/>
      <c r="I58" s="290"/>
      <c r="J58" s="290"/>
      <c r="K58" s="288"/>
    </row>
    <row collapsed="false" customFormat="false" customHeight="true" hidden="false" ht="15" outlineLevel="0" r="59">
      <c r="B59" s="286"/>
      <c r="C59" s="292"/>
      <c r="D59" s="290" t="s">
        <v>475</v>
      </c>
      <c r="E59" s="290"/>
      <c r="F59" s="290"/>
      <c r="G59" s="290"/>
      <c r="H59" s="290"/>
      <c r="I59" s="290"/>
      <c r="J59" s="290"/>
      <c r="K59" s="288"/>
    </row>
    <row collapsed="false" customFormat="false" customHeight="true" hidden="false" ht="15" outlineLevel="0" r="60">
      <c r="B60" s="286"/>
      <c r="C60" s="292"/>
      <c r="D60" s="295" t="s">
        <v>476</v>
      </c>
      <c r="E60" s="295"/>
      <c r="F60" s="295"/>
      <c r="G60" s="295"/>
      <c r="H60" s="295"/>
      <c r="I60" s="295"/>
      <c r="J60" s="295"/>
      <c r="K60" s="288"/>
    </row>
    <row collapsed="false" customFormat="false" customHeight="true" hidden="false" ht="15" outlineLevel="0" r="61">
      <c r="B61" s="286"/>
      <c r="C61" s="292"/>
      <c r="D61" s="290" t="s">
        <v>477</v>
      </c>
      <c r="E61" s="290"/>
      <c r="F61" s="290"/>
      <c r="G61" s="290"/>
      <c r="H61" s="290"/>
      <c r="I61" s="290"/>
      <c r="J61" s="290"/>
      <c r="K61" s="288"/>
    </row>
    <row collapsed="false" customFormat="false" customHeight="true" hidden="false" ht="12.75" outlineLevel="0" r="62">
      <c r="B62" s="286"/>
      <c r="C62" s="292"/>
      <c r="D62" s="292"/>
      <c r="E62" s="296"/>
      <c r="F62" s="292"/>
      <c r="G62" s="292"/>
      <c r="H62" s="292"/>
      <c r="I62" s="292"/>
      <c r="J62" s="292"/>
      <c r="K62" s="288"/>
    </row>
    <row collapsed="false" customFormat="false" customHeight="true" hidden="false" ht="15" outlineLevel="0" r="63">
      <c r="B63" s="286"/>
      <c r="C63" s="292"/>
      <c r="D63" s="290" t="s">
        <v>478</v>
      </c>
      <c r="E63" s="290"/>
      <c r="F63" s="290"/>
      <c r="G63" s="290"/>
      <c r="H63" s="290"/>
      <c r="I63" s="290"/>
      <c r="J63" s="290"/>
      <c r="K63" s="288"/>
    </row>
    <row collapsed="false" customFormat="false" customHeight="true" hidden="false" ht="15" outlineLevel="0" r="64">
      <c r="B64" s="286"/>
      <c r="C64" s="292"/>
      <c r="D64" s="295" t="s">
        <v>479</v>
      </c>
      <c r="E64" s="295"/>
      <c r="F64" s="295"/>
      <c r="G64" s="295"/>
      <c r="H64" s="295"/>
      <c r="I64" s="295"/>
      <c r="J64" s="295"/>
      <c r="K64" s="288"/>
    </row>
    <row collapsed="false" customFormat="false" customHeight="true" hidden="false" ht="15" outlineLevel="0" r="65">
      <c r="B65" s="286"/>
      <c r="C65" s="292"/>
      <c r="D65" s="290" t="s">
        <v>480</v>
      </c>
      <c r="E65" s="290"/>
      <c r="F65" s="290"/>
      <c r="G65" s="290"/>
      <c r="H65" s="290"/>
      <c r="I65" s="290"/>
      <c r="J65" s="290"/>
      <c r="K65" s="288"/>
    </row>
    <row collapsed="false" customFormat="false" customHeight="true" hidden="false" ht="15" outlineLevel="0" r="66">
      <c r="B66" s="286"/>
      <c r="C66" s="292"/>
      <c r="D66" s="290" t="s">
        <v>481</v>
      </c>
      <c r="E66" s="290"/>
      <c r="F66" s="290"/>
      <c r="G66" s="290"/>
      <c r="H66" s="290"/>
      <c r="I66" s="290"/>
      <c r="J66" s="290"/>
      <c r="K66" s="288"/>
    </row>
    <row collapsed="false" customFormat="false" customHeight="true" hidden="false" ht="15" outlineLevel="0" r="67">
      <c r="B67" s="286"/>
      <c r="C67" s="292"/>
      <c r="D67" s="290" t="s">
        <v>482</v>
      </c>
      <c r="E67" s="290"/>
      <c r="F67" s="290"/>
      <c r="G67" s="290"/>
      <c r="H67" s="290"/>
      <c r="I67" s="290"/>
      <c r="J67" s="290"/>
      <c r="K67" s="288"/>
    </row>
    <row collapsed="false" customFormat="false" customHeight="true" hidden="false" ht="15" outlineLevel="0" r="68">
      <c r="B68" s="286"/>
      <c r="C68" s="292"/>
      <c r="D68" s="290" t="s">
        <v>483</v>
      </c>
      <c r="E68" s="290"/>
      <c r="F68" s="290"/>
      <c r="G68" s="290"/>
      <c r="H68" s="290"/>
      <c r="I68" s="290"/>
      <c r="J68" s="290"/>
      <c r="K68" s="288"/>
    </row>
    <row collapsed="false" customFormat="false" customHeight="true" hidden="false" ht="12.75" outlineLevel="0" r="69">
      <c r="B69" s="297"/>
      <c r="C69" s="298"/>
      <c r="D69" s="298"/>
      <c r="E69" s="298"/>
      <c r="F69" s="298"/>
      <c r="G69" s="298"/>
      <c r="H69" s="298"/>
      <c r="I69" s="298"/>
      <c r="J69" s="298"/>
      <c r="K69" s="299"/>
    </row>
    <row collapsed="false" customFormat="false" customHeight="true" hidden="false" ht="18.75" outlineLevel="0" r="70">
      <c r="B70" s="300"/>
      <c r="C70" s="300"/>
      <c r="D70" s="300"/>
      <c r="E70" s="300"/>
      <c r="F70" s="300"/>
      <c r="G70" s="300"/>
      <c r="H70" s="300"/>
      <c r="I70" s="300"/>
      <c r="J70" s="300"/>
      <c r="K70" s="301"/>
    </row>
    <row collapsed="false" customFormat="false" customHeight="true" hidden="false" ht="18.75" outlineLevel="0" r="71">
      <c r="B71" s="301"/>
      <c r="C71" s="301"/>
      <c r="D71" s="301"/>
      <c r="E71" s="301"/>
      <c r="F71" s="301"/>
      <c r="G71" s="301"/>
      <c r="H71" s="301"/>
      <c r="I71" s="301"/>
      <c r="J71" s="301"/>
      <c r="K71" s="301"/>
    </row>
    <row collapsed="false" customFormat="false" customHeight="true" hidden="false" ht="7.5" outlineLevel="0" r="72">
      <c r="B72" s="302"/>
      <c r="C72" s="303"/>
      <c r="D72" s="303"/>
      <c r="E72" s="303"/>
      <c r="F72" s="303"/>
      <c r="G72" s="303"/>
      <c r="H72" s="303"/>
      <c r="I72" s="303"/>
      <c r="J72" s="303"/>
      <c r="K72" s="304"/>
    </row>
    <row collapsed="false" customFormat="false" customHeight="true" hidden="false" ht="45" outlineLevel="0" r="73">
      <c r="B73" s="305"/>
      <c r="C73" s="306" t="s">
        <v>90</v>
      </c>
      <c r="D73" s="306"/>
      <c r="E73" s="306"/>
      <c r="F73" s="306"/>
      <c r="G73" s="306"/>
      <c r="H73" s="306"/>
      <c r="I73" s="306"/>
      <c r="J73" s="306"/>
      <c r="K73" s="307"/>
    </row>
    <row collapsed="false" customFormat="false" customHeight="true" hidden="false" ht="17.25" outlineLevel="0" r="74">
      <c r="B74" s="305"/>
      <c r="C74" s="308" t="s">
        <v>484</v>
      </c>
      <c r="D74" s="308"/>
      <c r="E74" s="308"/>
      <c r="F74" s="308" t="s">
        <v>485</v>
      </c>
      <c r="G74" s="309"/>
      <c r="H74" s="308" t="s">
        <v>108</v>
      </c>
      <c r="I74" s="308" t="s">
        <v>55</v>
      </c>
      <c r="J74" s="308" t="s">
        <v>486</v>
      </c>
      <c r="K74" s="307"/>
    </row>
    <row collapsed="false" customFormat="false" customHeight="true" hidden="false" ht="17.25" outlineLevel="0" r="75">
      <c r="B75" s="305"/>
      <c r="C75" s="310" t="s">
        <v>487</v>
      </c>
      <c r="D75" s="310"/>
      <c r="E75" s="310"/>
      <c r="F75" s="311" t="s">
        <v>488</v>
      </c>
      <c r="G75" s="312"/>
      <c r="H75" s="310"/>
      <c r="I75" s="310"/>
      <c r="J75" s="310" t="s">
        <v>489</v>
      </c>
      <c r="K75" s="307"/>
    </row>
    <row collapsed="false" customFormat="false" customHeight="true" hidden="false" ht="5.25" outlineLevel="0" r="76">
      <c r="B76" s="305"/>
      <c r="C76" s="313"/>
      <c r="D76" s="313"/>
      <c r="E76" s="313"/>
      <c r="F76" s="313"/>
      <c r="G76" s="314"/>
      <c r="H76" s="313"/>
      <c r="I76" s="313"/>
      <c r="J76" s="313"/>
      <c r="K76" s="307"/>
    </row>
    <row collapsed="false" customFormat="false" customHeight="true" hidden="false" ht="15" outlineLevel="0" r="77">
      <c r="B77" s="305"/>
      <c r="C77" s="294" t="s">
        <v>51</v>
      </c>
      <c r="D77" s="313"/>
      <c r="E77" s="313"/>
      <c r="F77" s="315" t="s">
        <v>490</v>
      </c>
      <c r="G77" s="314"/>
      <c r="H77" s="294" t="s">
        <v>491</v>
      </c>
      <c r="I77" s="294" t="s">
        <v>492</v>
      </c>
      <c r="J77" s="294" t="n">
        <v>20</v>
      </c>
      <c r="K77" s="307"/>
    </row>
    <row collapsed="false" customFormat="false" customHeight="true" hidden="false" ht="15" outlineLevel="0" r="78">
      <c r="B78" s="305"/>
      <c r="C78" s="294" t="s">
        <v>493</v>
      </c>
      <c r="D78" s="294"/>
      <c r="E78" s="294"/>
      <c r="F78" s="315" t="s">
        <v>490</v>
      </c>
      <c r="G78" s="314"/>
      <c r="H78" s="294" t="s">
        <v>494</v>
      </c>
      <c r="I78" s="294" t="s">
        <v>492</v>
      </c>
      <c r="J78" s="294" t="n">
        <v>120</v>
      </c>
      <c r="K78" s="307"/>
    </row>
    <row collapsed="false" customFormat="false" customHeight="true" hidden="false" ht="15" outlineLevel="0" r="79">
      <c r="B79" s="316"/>
      <c r="C79" s="294" t="s">
        <v>495</v>
      </c>
      <c r="D79" s="294"/>
      <c r="E79" s="294"/>
      <c r="F79" s="315" t="s">
        <v>496</v>
      </c>
      <c r="G79" s="314"/>
      <c r="H79" s="294" t="s">
        <v>497</v>
      </c>
      <c r="I79" s="294" t="s">
        <v>492</v>
      </c>
      <c r="J79" s="294" t="n">
        <v>50</v>
      </c>
      <c r="K79" s="307"/>
    </row>
    <row collapsed="false" customFormat="false" customHeight="true" hidden="false" ht="15" outlineLevel="0" r="80">
      <c r="B80" s="316"/>
      <c r="C80" s="294" t="s">
        <v>498</v>
      </c>
      <c r="D80" s="294"/>
      <c r="E80" s="294"/>
      <c r="F80" s="315" t="s">
        <v>490</v>
      </c>
      <c r="G80" s="314"/>
      <c r="H80" s="294" t="s">
        <v>499</v>
      </c>
      <c r="I80" s="294" t="s">
        <v>500</v>
      </c>
      <c r="J80" s="294"/>
      <c r="K80" s="307"/>
    </row>
    <row collapsed="false" customFormat="false" customHeight="true" hidden="false" ht="15" outlineLevel="0" r="81">
      <c r="B81" s="316"/>
      <c r="C81" s="317" t="s">
        <v>501</v>
      </c>
      <c r="D81" s="317"/>
      <c r="E81" s="317"/>
      <c r="F81" s="318" t="s">
        <v>496</v>
      </c>
      <c r="G81" s="317"/>
      <c r="H81" s="317" t="s">
        <v>502</v>
      </c>
      <c r="I81" s="317" t="s">
        <v>492</v>
      </c>
      <c r="J81" s="317" t="n">
        <v>15</v>
      </c>
      <c r="K81" s="307"/>
    </row>
    <row collapsed="false" customFormat="false" customHeight="true" hidden="false" ht="15" outlineLevel="0" r="82">
      <c r="B82" s="316"/>
      <c r="C82" s="317" t="s">
        <v>503</v>
      </c>
      <c r="D82" s="317"/>
      <c r="E82" s="317"/>
      <c r="F82" s="318" t="s">
        <v>496</v>
      </c>
      <c r="G82" s="317"/>
      <c r="H82" s="317" t="s">
        <v>504</v>
      </c>
      <c r="I82" s="317" t="s">
        <v>492</v>
      </c>
      <c r="J82" s="317" t="n">
        <v>15</v>
      </c>
      <c r="K82" s="307"/>
    </row>
    <row collapsed="false" customFormat="false" customHeight="true" hidden="false" ht="15" outlineLevel="0" r="83">
      <c r="B83" s="316"/>
      <c r="C83" s="317" t="s">
        <v>505</v>
      </c>
      <c r="D83" s="317"/>
      <c r="E83" s="317"/>
      <c r="F83" s="318" t="s">
        <v>496</v>
      </c>
      <c r="G83" s="317"/>
      <c r="H83" s="317" t="s">
        <v>506</v>
      </c>
      <c r="I83" s="317" t="s">
        <v>492</v>
      </c>
      <c r="J83" s="317" t="n">
        <v>20</v>
      </c>
      <c r="K83" s="307"/>
    </row>
    <row collapsed="false" customFormat="false" customHeight="true" hidden="false" ht="15" outlineLevel="0" r="84">
      <c r="B84" s="316"/>
      <c r="C84" s="317" t="s">
        <v>507</v>
      </c>
      <c r="D84" s="317"/>
      <c r="E84" s="317"/>
      <c r="F84" s="318" t="s">
        <v>496</v>
      </c>
      <c r="G84" s="317"/>
      <c r="H84" s="317" t="s">
        <v>508</v>
      </c>
      <c r="I84" s="317" t="s">
        <v>492</v>
      </c>
      <c r="J84" s="317" t="n">
        <v>20</v>
      </c>
      <c r="K84" s="307"/>
    </row>
    <row collapsed="false" customFormat="false" customHeight="true" hidden="false" ht="15" outlineLevel="0" r="85">
      <c r="B85" s="316"/>
      <c r="C85" s="294" t="s">
        <v>509</v>
      </c>
      <c r="D85" s="294"/>
      <c r="E85" s="294"/>
      <c r="F85" s="315" t="s">
        <v>496</v>
      </c>
      <c r="G85" s="314"/>
      <c r="H85" s="294" t="s">
        <v>510</v>
      </c>
      <c r="I85" s="294" t="s">
        <v>492</v>
      </c>
      <c r="J85" s="294" t="n">
        <v>50</v>
      </c>
      <c r="K85" s="307"/>
    </row>
    <row collapsed="false" customFormat="false" customHeight="true" hidden="false" ht="15" outlineLevel="0" r="86">
      <c r="B86" s="316"/>
      <c r="C86" s="294" t="s">
        <v>511</v>
      </c>
      <c r="D86" s="294"/>
      <c r="E86" s="294"/>
      <c r="F86" s="315" t="s">
        <v>496</v>
      </c>
      <c r="G86" s="314"/>
      <c r="H86" s="294" t="s">
        <v>512</v>
      </c>
      <c r="I86" s="294" t="s">
        <v>492</v>
      </c>
      <c r="J86" s="294" t="n">
        <v>20</v>
      </c>
      <c r="K86" s="307"/>
    </row>
    <row collapsed="false" customFormat="false" customHeight="true" hidden="false" ht="15" outlineLevel="0" r="87">
      <c r="B87" s="316"/>
      <c r="C87" s="294" t="s">
        <v>513</v>
      </c>
      <c r="D87" s="294"/>
      <c r="E87" s="294"/>
      <c r="F87" s="315" t="s">
        <v>496</v>
      </c>
      <c r="G87" s="314"/>
      <c r="H87" s="294" t="s">
        <v>514</v>
      </c>
      <c r="I87" s="294" t="s">
        <v>492</v>
      </c>
      <c r="J87" s="294" t="n">
        <v>20</v>
      </c>
      <c r="K87" s="307"/>
    </row>
    <row collapsed="false" customFormat="false" customHeight="true" hidden="false" ht="15" outlineLevel="0" r="88">
      <c r="B88" s="316"/>
      <c r="C88" s="294" t="s">
        <v>515</v>
      </c>
      <c r="D88" s="294"/>
      <c r="E88" s="294"/>
      <c r="F88" s="315" t="s">
        <v>496</v>
      </c>
      <c r="G88" s="314"/>
      <c r="H88" s="294" t="s">
        <v>516</v>
      </c>
      <c r="I88" s="294" t="s">
        <v>492</v>
      </c>
      <c r="J88" s="294" t="n">
        <v>50</v>
      </c>
      <c r="K88" s="307"/>
    </row>
    <row collapsed="false" customFormat="false" customHeight="true" hidden="false" ht="15" outlineLevel="0" r="89">
      <c r="B89" s="316"/>
      <c r="C89" s="294" t="s">
        <v>517</v>
      </c>
      <c r="D89" s="294"/>
      <c r="E89" s="294"/>
      <c r="F89" s="315" t="s">
        <v>496</v>
      </c>
      <c r="G89" s="314"/>
      <c r="H89" s="294" t="s">
        <v>517</v>
      </c>
      <c r="I89" s="294" t="s">
        <v>492</v>
      </c>
      <c r="J89" s="294" t="n">
        <v>50</v>
      </c>
      <c r="K89" s="307"/>
    </row>
    <row collapsed="false" customFormat="false" customHeight="true" hidden="false" ht="15" outlineLevel="0" r="90">
      <c r="B90" s="316"/>
      <c r="C90" s="294" t="s">
        <v>113</v>
      </c>
      <c r="D90" s="294"/>
      <c r="E90" s="294"/>
      <c r="F90" s="315" t="s">
        <v>496</v>
      </c>
      <c r="G90" s="314"/>
      <c r="H90" s="294" t="s">
        <v>518</v>
      </c>
      <c r="I90" s="294" t="s">
        <v>492</v>
      </c>
      <c r="J90" s="294" t="n">
        <v>255</v>
      </c>
      <c r="K90" s="307"/>
    </row>
    <row collapsed="false" customFormat="false" customHeight="true" hidden="false" ht="15" outlineLevel="0" r="91">
      <c r="B91" s="316"/>
      <c r="C91" s="294" t="s">
        <v>519</v>
      </c>
      <c r="D91" s="294"/>
      <c r="E91" s="294"/>
      <c r="F91" s="315" t="s">
        <v>490</v>
      </c>
      <c r="G91" s="314"/>
      <c r="H91" s="294" t="s">
        <v>520</v>
      </c>
      <c r="I91" s="294" t="s">
        <v>521</v>
      </c>
      <c r="J91" s="294"/>
      <c r="K91" s="307"/>
    </row>
    <row collapsed="false" customFormat="false" customHeight="true" hidden="false" ht="15" outlineLevel="0" r="92">
      <c r="B92" s="316"/>
      <c r="C92" s="294" t="s">
        <v>522</v>
      </c>
      <c r="D92" s="294"/>
      <c r="E92" s="294"/>
      <c r="F92" s="315" t="s">
        <v>490</v>
      </c>
      <c r="G92" s="314"/>
      <c r="H92" s="294" t="s">
        <v>523</v>
      </c>
      <c r="I92" s="294" t="s">
        <v>524</v>
      </c>
      <c r="J92" s="294"/>
      <c r="K92" s="307"/>
    </row>
    <row collapsed="false" customFormat="false" customHeight="true" hidden="false" ht="15" outlineLevel="0" r="93">
      <c r="B93" s="316"/>
      <c r="C93" s="294" t="s">
        <v>525</v>
      </c>
      <c r="D93" s="294"/>
      <c r="E93" s="294"/>
      <c r="F93" s="315" t="s">
        <v>490</v>
      </c>
      <c r="G93" s="314"/>
      <c r="H93" s="294" t="s">
        <v>525</v>
      </c>
      <c r="I93" s="294" t="s">
        <v>524</v>
      </c>
      <c r="J93" s="294"/>
      <c r="K93" s="307"/>
    </row>
    <row collapsed="false" customFormat="false" customHeight="true" hidden="false" ht="15" outlineLevel="0" r="94">
      <c r="B94" s="316"/>
      <c r="C94" s="294" t="s">
        <v>36</v>
      </c>
      <c r="D94" s="294"/>
      <c r="E94" s="294"/>
      <c r="F94" s="315" t="s">
        <v>490</v>
      </c>
      <c r="G94" s="314"/>
      <c r="H94" s="294" t="s">
        <v>526</v>
      </c>
      <c r="I94" s="294" t="s">
        <v>524</v>
      </c>
      <c r="J94" s="294"/>
      <c r="K94" s="307"/>
    </row>
    <row collapsed="false" customFormat="false" customHeight="true" hidden="false" ht="15" outlineLevel="0" r="95">
      <c r="B95" s="316"/>
      <c r="C95" s="294" t="s">
        <v>46</v>
      </c>
      <c r="D95" s="294"/>
      <c r="E95" s="294"/>
      <c r="F95" s="315" t="s">
        <v>490</v>
      </c>
      <c r="G95" s="314"/>
      <c r="H95" s="294" t="s">
        <v>527</v>
      </c>
      <c r="I95" s="294" t="s">
        <v>524</v>
      </c>
      <c r="J95" s="294"/>
      <c r="K95" s="307"/>
    </row>
    <row collapsed="false" customFormat="false" customHeight="true" hidden="false" ht="15" outlineLevel="0" r="96">
      <c r="B96" s="319"/>
      <c r="C96" s="320"/>
      <c r="D96" s="320"/>
      <c r="E96" s="320"/>
      <c r="F96" s="320"/>
      <c r="G96" s="320"/>
      <c r="H96" s="320"/>
      <c r="I96" s="320"/>
      <c r="J96" s="320"/>
      <c r="K96" s="321"/>
    </row>
    <row collapsed="false" customFormat="false" customHeight="true" hidden="false" ht="18.75" outlineLevel="0" r="97">
      <c r="B97" s="322"/>
      <c r="C97" s="323"/>
      <c r="D97" s="323"/>
      <c r="E97" s="323"/>
      <c r="F97" s="323"/>
      <c r="G97" s="323"/>
      <c r="H97" s="323"/>
      <c r="I97" s="323"/>
      <c r="J97" s="323"/>
      <c r="K97" s="322"/>
    </row>
    <row collapsed="false" customFormat="false" customHeight="true" hidden="false" ht="18.75" outlineLevel="0" r="98">
      <c r="B98" s="301"/>
      <c r="C98" s="301"/>
      <c r="D98" s="301"/>
      <c r="E98" s="301"/>
      <c r="F98" s="301"/>
      <c r="G98" s="301"/>
      <c r="H98" s="301"/>
      <c r="I98" s="301"/>
      <c r="J98" s="301"/>
      <c r="K98" s="301"/>
    </row>
    <row collapsed="false" customFormat="false" customHeight="true" hidden="false" ht="7.5" outlineLevel="0" r="99">
      <c r="B99" s="302"/>
      <c r="C99" s="303"/>
      <c r="D99" s="303"/>
      <c r="E99" s="303"/>
      <c r="F99" s="303"/>
      <c r="G99" s="303"/>
      <c r="H99" s="303"/>
      <c r="I99" s="303"/>
      <c r="J99" s="303"/>
      <c r="K99" s="304"/>
    </row>
    <row collapsed="false" customFormat="false" customHeight="true" hidden="false" ht="45" outlineLevel="0" r="100">
      <c r="B100" s="305"/>
      <c r="C100" s="306" t="s">
        <v>528</v>
      </c>
      <c r="D100" s="306"/>
      <c r="E100" s="306"/>
      <c r="F100" s="306"/>
      <c r="G100" s="306"/>
      <c r="H100" s="306"/>
      <c r="I100" s="306"/>
      <c r="J100" s="306"/>
      <c r="K100" s="307"/>
    </row>
    <row collapsed="false" customFormat="false" customHeight="true" hidden="false" ht="17.25" outlineLevel="0" r="101">
      <c r="B101" s="305"/>
      <c r="C101" s="308" t="s">
        <v>484</v>
      </c>
      <c r="D101" s="308"/>
      <c r="E101" s="308"/>
      <c r="F101" s="308" t="s">
        <v>485</v>
      </c>
      <c r="G101" s="309"/>
      <c r="H101" s="308" t="s">
        <v>108</v>
      </c>
      <c r="I101" s="308" t="s">
        <v>55</v>
      </c>
      <c r="J101" s="308" t="s">
        <v>486</v>
      </c>
      <c r="K101" s="307"/>
    </row>
    <row collapsed="false" customFormat="false" customHeight="true" hidden="false" ht="17.25" outlineLevel="0" r="102">
      <c r="B102" s="305"/>
      <c r="C102" s="310" t="s">
        <v>487</v>
      </c>
      <c r="D102" s="310"/>
      <c r="E102" s="310"/>
      <c r="F102" s="311" t="s">
        <v>488</v>
      </c>
      <c r="G102" s="312"/>
      <c r="H102" s="310"/>
      <c r="I102" s="310"/>
      <c r="J102" s="310" t="s">
        <v>489</v>
      </c>
      <c r="K102" s="307"/>
    </row>
    <row collapsed="false" customFormat="false" customHeight="true" hidden="false" ht="5.25" outlineLevel="0" r="103">
      <c r="B103" s="305"/>
      <c r="C103" s="308"/>
      <c r="D103" s="308"/>
      <c r="E103" s="308"/>
      <c r="F103" s="308"/>
      <c r="G103" s="324"/>
      <c r="H103" s="308"/>
      <c r="I103" s="308"/>
      <c r="J103" s="308"/>
      <c r="K103" s="307"/>
    </row>
    <row collapsed="false" customFormat="false" customHeight="true" hidden="false" ht="15" outlineLevel="0" r="104">
      <c r="B104" s="305"/>
      <c r="C104" s="294" t="s">
        <v>51</v>
      </c>
      <c r="D104" s="313"/>
      <c r="E104" s="313"/>
      <c r="F104" s="315" t="s">
        <v>490</v>
      </c>
      <c r="G104" s="324"/>
      <c r="H104" s="294" t="s">
        <v>529</v>
      </c>
      <c r="I104" s="294" t="s">
        <v>492</v>
      </c>
      <c r="J104" s="294" t="n">
        <v>20</v>
      </c>
      <c r="K104" s="307"/>
    </row>
    <row collapsed="false" customFormat="false" customHeight="true" hidden="false" ht="15" outlineLevel="0" r="105">
      <c r="B105" s="305"/>
      <c r="C105" s="294" t="s">
        <v>493</v>
      </c>
      <c r="D105" s="294"/>
      <c r="E105" s="294"/>
      <c r="F105" s="315" t="s">
        <v>490</v>
      </c>
      <c r="G105" s="294"/>
      <c r="H105" s="294" t="s">
        <v>529</v>
      </c>
      <c r="I105" s="294" t="s">
        <v>492</v>
      </c>
      <c r="J105" s="294" t="n">
        <v>120</v>
      </c>
      <c r="K105" s="307"/>
    </row>
    <row collapsed="false" customFormat="false" customHeight="true" hidden="false" ht="15" outlineLevel="0" r="106">
      <c r="B106" s="316"/>
      <c r="C106" s="294" t="s">
        <v>495</v>
      </c>
      <c r="D106" s="294"/>
      <c r="E106" s="294"/>
      <c r="F106" s="315" t="s">
        <v>496</v>
      </c>
      <c r="G106" s="294"/>
      <c r="H106" s="294" t="s">
        <v>529</v>
      </c>
      <c r="I106" s="294" t="s">
        <v>492</v>
      </c>
      <c r="J106" s="294" t="n">
        <v>50</v>
      </c>
      <c r="K106" s="307"/>
    </row>
    <row collapsed="false" customFormat="false" customHeight="true" hidden="false" ht="15" outlineLevel="0" r="107">
      <c r="B107" s="316"/>
      <c r="C107" s="294" t="s">
        <v>498</v>
      </c>
      <c r="D107" s="294"/>
      <c r="E107" s="294"/>
      <c r="F107" s="315" t="s">
        <v>490</v>
      </c>
      <c r="G107" s="294"/>
      <c r="H107" s="294" t="s">
        <v>529</v>
      </c>
      <c r="I107" s="294" t="s">
        <v>500</v>
      </c>
      <c r="J107" s="294"/>
      <c r="K107" s="307"/>
    </row>
    <row collapsed="false" customFormat="false" customHeight="true" hidden="false" ht="15" outlineLevel="0" r="108">
      <c r="B108" s="316"/>
      <c r="C108" s="294" t="s">
        <v>509</v>
      </c>
      <c r="D108" s="294"/>
      <c r="E108" s="294"/>
      <c r="F108" s="315" t="s">
        <v>496</v>
      </c>
      <c r="G108" s="294"/>
      <c r="H108" s="294" t="s">
        <v>529</v>
      </c>
      <c r="I108" s="294" t="s">
        <v>492</v>
      </c>
      <c r="J108" s="294" t="n">
        <v>50</v>
      </c>
      <c r="K108" s="307"/>
    </row>
    <row collapsed="false" customFormat="false" customHeight="true" hidden="false" ht="15" outlineLevel="0" r="109">
      <c r="B109" s="316"/>
      <c r="C109" s="294" t="s">
        <v>517</v>
      </c>
      <c r="D109" s="294"/>
      <c r="E109" s="294"/>
      <c r="F109" s="315" t="s">
        <v>496</v>
      </c>
      <c r="G109" s="294"/>
      <c r="H109" s="294" t="s">
        <v>529</v>
      </c>
      <c r="I109" s="294" t="s">
        <v>492</v>
      </c>
      <c r="J109" s="294" t="n">
        <v>50</v>
      </c>
      <c r="K109" s="307"/>
    </row>
    <row collapsed="false" customFormat="false" customHeight="true" hidden="false" ht="15" outlineLevel="0" r="110">
      <c r="B110" s="316"/>
      <c r="C110" s="294" t="s">
        <v>515</v>
      </c>
      <c r="D110" s="294"/>
      <c r="E110" s="294"/>
      <c r="F110" s="315" t="s">
        <v>496</v>
      </c>
      <c r="G110" s="294"/>
      <c r="H110" s="294" t="s">
        <v>529</v>
      </c>
      <c r="I110" s="294" t="s">
        <v>492</v>
      </c>
      <c r="J110" s="294" t="n">
        <v>50</v>
      </c>
      <c r="K110" s="307"/>
    </row>
    <row collapsed="false" customFormat="false" customHeight="true" hidden="false" ht="15" outlineLevel="0" r="111">
      <c r="B111" s="316"/>
      <c r="C111" s="294" t="s">
        <v>51</v>
      </c>
      <c r="D111" s="294"/>
      <c r="E111" s="294"/>
      <c r="F111" s="315" t="s">
        <v>490</v>
      </c>
      <c r="G111" s="294"/>
      <c r="H111" s="294" t="s">
        <v>530</v>
      </c>
      <c r="I111" s="294" t="s">
        <v>492</v>
      </c>
      <c r="J111" s="294" t="n">
        <v>20</v>
      </c>
      <c r="K111" s="307"/>
    </row>
    <row collapsed="false" customFormat="false" customHeight="true" hidden="false" ht="15" outlineLevel="0" r="112">
      <c r="B112" s="316"/>
      <c r="C112" s="294" t="s">
        <v>531</v>
      </c>
      <c r="D112" s="294"/>
      <c r="E112" s="294"/>
      <c r="F112" s="315" t="s">
        <v>490</v>
      </c>
      <c r="G112" s="294"/>
      <c r="H112" s="294" t="s">
        <v>532</v>
      </c>
      <c r="I112" s="294" t="s">
        <v>492</v>
      </c>
      <c r="J112" s="294" t="n">
        <v>120</v>
      </c>
      <c r="K112" s="307"/>
    </row>
    <row collapsed="false" customFormat="false" customHeight="true" hidden="false" ht="15" outlineLevel="0" r="113">
      <c r="B113" s="316"/>
      <c r="C113" s="294" t="s">
        <v>36</v>
      </c>
      <c r="D113" s="294"/>
      <c r="E113" s="294"/>
      <c r="F113" s="315" t="s">
        <v>490</v>
      </c>
      <c r="G113" s="294"/>
      <c r="H113" s="294" t="s">
        <v>533</v>
      </c>
      <c r="I113" s="294" t="s">
        <v>524</v>
      </c>
      <c r="J113" s="294"/>
      <c r="K113" s="307"/>
    </row>
    <row collapsed="false" customFormat="false" customHeight="true" hidden="false" ht="15" outlineLevel="0" r="114">
      <c r="B114" s="316"/>
      <c r="C114" s="294" t="s">
        <v>46</v>
      </c>
      <c r="D114" s="294"/>
      <c r="E114" s="294"/>
      <c r="F114" s="315" t="s">
        <v>490</v>
      </c>
      <c r="G114" s="294"/>
      <c r="H114" s="294" t="s">
        <v>534</v>
      </c>
      <c r="I114" s="294" t="s">
        <v>524</v>
      </c>
      <c r="J114" s="294"/>
      <c r="K114" s="307"/>
    </row>
    <row collapsed="false" customFormat="false" customHeight="true" hidden="false" ht="15" outlineLevel="0" r="115">
      <c r="B115" s="316"/>
      <c r="C115" s="294" t="s">
        <v>55</v>
      </c>
      <c r="D115" s="294"/>
      <c r="E115" s="294"/>
      <c r="F115" s="315" t="s">
        <v>490</v>
      </c>
      <c r="G115" s="294"/>
      <c r="H115" s="294" t="s">
        <v>535</v>
      </c>
      <c r="I115" s="294" t="s">
        <v>536</v>
      </c>
      <c r="J115" s="294"/>
      <c r="K115" s="307"/>
    </row>
    <row collapsed="false" customFormat="false" customHeight="true" hidden="false" ht="15" outlineLevel="0" r="116">
      <c r="B116" s="319"/>
      <c r="C116" s="325"/>
      <c r="D116" s="325"/>
      <c r="E116" s="325"/>
      <c r="F116" s="325"/>
      <c r="G116" s="325"/>
      <c r="H116" s="325"/>
      <c r="I116" s="325"/>
      <c r="J116" s="325"/>
      <c r="K116" s="321"/>
    </row>
    <row collapsed="false" customFormat="false" customHeight="true" hidden="false" ht="18.75" outlineLevel="0" r="117">
      <c r="B117" s="326"/>
      <c r="C117" s="290"/>
      <c r="D117" s="290"/>
      <c r="E117" s="290"/>
      <c r="F117" s="327"/>
      <c r="G117" s="290"/>
      <c r="H117" s="290"/>
      <c r="I117" s="290"/>
      <c r="J117" s="290"/>
      <c r="K117" s="326"/>
    </row>
    <row collapsed="false" customFormat="false" customHeight="true" hidden="false" ht="18.75" outlineLevel="0" r="118">
      <c r="B118" s="301"/>
      <c r="C118" s="301"/>
      <c r="D118" s="301"/>
      <c r="E118" s="301"/>
      <c r="F118" s="301"/>
      <c r="G118" s="301"/>
      <c r="H118" s="301"/>
      <c r="I118" s="301"/>
      <c r="J118" s="301"/>
      <c r="K118" s="301"/>
    </row>
    <row collapsed="false" customFormat="false" customHeight="true" hidden="false" ht="7.5" outlineLevel="0" r="119">
      <c r="B119" s="328"/>
      <c r="C119" s="329"/>
      <c r="D119" s="329"/>
      <c r="E119" s="329"/>
      <c r="F119" s="329"/>
      <c r="G119" s="329"/>
      <c r="H119" s="329"/>
      <c r="I119" s="329"/>
      <c r="J119" s="329"/>
      <c r="K119" s="330"/>
    </row>
    <row collapsed="false" customFormat="false" customHeight="true" hidden="false" ht="45" outlineLevel="0" r="120">
      <c r="B120" s="331"/>
      <c r="C120" s="284" t="s">
        <v>537</v>
      </c>
      <c r="D120" s="284"/>
      <c r="E120" s="284"/>
      <c r="F120" s="284"/>
      <c r="G120" s="284"/>
      <c r="H120" s="284"/>
      <c r="I120" s="284"/>
      <c r="J120" s="284"/>
      <c r="K120" s="332"/>
    </row>
    <row collapsed="false" customFormat="false" customHeight="true" hidden="false" ht="17.25" outlineLevel="0" r="121">
      <c r="B121" s="333"/>
      <c r="C121" s="308" t="s">
        <v>484</v>
      </c>
      <c r="D121" s="308"/>
      <c r="E121" s="308"/>
      <c r="F121" s="308" t="s">
        <v>485</v>
      </c>
      <c r="G121" s="309"/>
      <c r="H121" s="308" t="s">
        <v>108</v>
      </c>
      <c r="I121" s="308" t="s">
        <v>55</v>
      </c>
      <c r="J121" s="308" t="s">
        <v>486</v>
      </c>
      <c r="K121" s="334"/>
    </row>
    <row collapsed="false" customFormat="false" customHeight="true" hidden="false" ht="17.25" outlineLevel="0" r="122">
      <c r="B122" s="333"/>
      <c r="C122" s="310" t="s">
        <v>487</v>
      </c>
      <c r="D122" s="310"/>
      <c r="E122" s="310"/>
      <c r="F122" s="311" t="s">
        <v>488</v>
      </c>
      <c r="G122" s="312"/>
      <c r="H122" s="310"/>
      <c r="I122" s="310"/>
      <c r="J122" s="310" t="s">
        <v>489</v>
      </c>
      <c r="K122" s="334"/>
    </row>
    <row collapsed="false" customFormat="false" customHeight="true" hidden="false" ht="5.25" outlineLevel="0" r="123">
      <c r="B123" s="335"/>
      <c r="C123" s="313"/>
      <c r="D123" s="313"/>
      <c r="E123" s="313"/>
      <c r="F123" s="313"/>
      <c r="G123" s="294"/>
      <c r="H123" s="313"/>
      <c r="I123" s="313"/>
      <c r="J123" s="313"/>
      <c r="K123" s="336"/>
    </row>
    <row collapsed="false" customFormat="false" customHeight="true" hidden="false" ht="15" outlineLevel="0" r="124">
      <c r="B124" s="335"/>
      <c r="C124" s="294" t="s">
        <v>493</v>
      </c>
      <c r="D124" s="313"/>
      <c r="E124" s="313"/>
      <c r="F124" s="315" t="s">
        <v>490</v>
      </c>
      <c r="G124" s="294"/>
      <c r="H124" s="294" t="s">
        <v>529</v>
      </c>
      <c r="I124" s="294" t="s">
        <v>492</v>
      </c>
      <c r="J124" s="294" t="n">
        <v>120</v>
      </c>
      <c r="K124" s="337"/>
    </row>
    <row collapsed="false" customFormat="false" customHeight="true" hidden="false" ht="15" outlineLevel="0" r="125">
      <c r="B125" s="335"/>
      <c r="C125" s="294" t="s">
        <v>538</v>
      </c>
      <c r="D125" s="294"/>
      <c r="E125" s="294"/>
      <c r="F125" s="315" t="s">
        <v>490</v>
      </c>
      <c r="G125" s="294"/>
      <c r="H125" s="294" t="s">
        <v>539</v>
      </c>
      <c r="I125" s="294" t="s">
        <v>492</v>
      </c>
      <c r="J125" s="294" t="s">
        <v>540</v>
      </c>
      <c r="K125" s="337"/>
    </row>
    <row collapsed="false" customFormat="false" customHeight="true" hidden="false" ht="15" outlineLevel="0" r="126">
      <c r="B126" s="335"/>
      <c r="C126" s="294" t="s">
        <v>439</v>
      </c>
      <c r="D126" s="294"/>
      <c r="E126" s="294"/>
      <c r="F126" s="315" t="s">
        <v>490</v>
      </c>
      <c r="G126" s="294"/>
      <c r="H126" s="294" t="s">
        <v>541</v>
      </c>
      <c r="I126" s="294" t="s">
        <v>492</v>
      </c>
      <c r="J126" s="294" t="s">
        <v>540</v>
      </c>
      <c r="K126" s="337"/>
    </row>
    <row collapsed="false" customFormat="false" customHeight="true" hidden="false" ht="15" outlineLevel="0" r="127">
      <c r="B127" s="335"/>
      <c r="C127" s="294" t="s">
        <v>501</v>
      </c>
      <c r="D127" s="294"/>
      <c r="E127" s="294"/>
      <c r="F127" s="315" t="s">
        <v>496</v>
      </c>
      <c r="G127" s="294"/>
      <c r="H127" s="294" t="s">
        <v>502</v>
      </c>
      <c r="I127" s="294" t="s">
        <v>492</v>
      </c>
      <c r="J127" s="294" t="n">
        <v>15</v>
      </c>
      <c r="K127" s="337"/>
    </row>
    <row collapsed="false" customFormat="false" customHeight="true" hidden="false" ht="15" outlineLevel="0" r="128">
      <c r="B128" s="335"/>
      <c r="C128" s="317" t="s">
        <v>503</v>
      </c>
      <c r="D128" s="317"/>
      <c r="E128" s="317"/>
      <c r="F128" s="318" t="s">
        <v>496</v>
      </c>
      <c r="G128" s="317"/>
      <c r="H128" s="317" t="s">
        <v>504</v>
      </c>
      <c r="I128" s="317" t="s">
        <v>492</v>
      </c>
      <c r="J128" s="317" t="n">
        <v>15</v>
      </c>
      <c r="K128" s="337"/>
    </row>
    <row collapsed="false" customFormat="false" customHeight="true" hidden="false" ht="15" outlineLevel="0" r="129">
      <c r="B129" s="335"/>
      <c r="C129" s="317" t="s">
        <v>505</v>
      </c>
      <c r="D129" s="317"/>
      <c r="E129" s="317"/>
      <c r="F129" s="318" t="s">
        <v>496</v>
      </c>
      <c r="G129" s="317"/>
      <c r="H129" s="317" t="s">
        <v>506</v>
      </c>
      <c r="I129" s="317" t="s">
        <v>492</v>
      </c>
      <c r="J129" s="317" t="n">
        <v>20</v>
      </c>
      <c r="K129" s="337"/>
    </row>
    <row collapsed="false" customFormat="false" customHeight="true" hidden="false" ht="15" outlineLevel="0" r="130">
      <c r="B130" s="335"/>
      <c r="C130" s="317" t="s">
        <v>507</v>
      </c>
      <c r="D130" s="317"/>
      <c r="E130" s="317"/>
      <c r="F130" s="318" t="s">
        <v>496</v>
      </c>
      <c r="G130" s="317"/>
      <c r="H130" s="317" t="s">
        <v>508</v>
      </c>
      <c r="I130" s="317" t="s">
        <v>492</v>
      </c>
      <c r="J130" s="317" t="n">
        <v>20</v>
      </c>
      <c r="K130" s="337"/>
    </row>
    <row collapsed="false" customFormat="false" customHeight="true" hidden="false" ht="15" outlineLevel="0" r="131">
      <c r="B131" s="335"/>
      <c r="C131" s="294" t="s">
        <v>495</v>
      </c>
      <c r="D131" s="294"/>
      <c r="E131" s="294"/>
      <c r="F131" s="315" t="s">
        <v>496</v>
      </c>
      <c r="G131" s="294"/>
      <c r="H131" s="294" t="s">
        <v>529</v>
      </c>
      <c r="I131" s="294" t="s">
        <v>492</v>
      </c>
      <c r="J131" s="294" t="n">
        <v>50</v>
      </c>
      <c r="K131" s="337"/>
    </row>
    <row collapsed="false" customFormat="false" customHeight="true" hidden="false" ht="15" outlineLevel="0" r="132">
      <c r="B132" s="335"/>
      <c r="C132" s="294" t="s">
        <v>509</v>
      </c>
      <c r="D132" s="294"/>
      <c r="E132" s="294"/>
      <c r="F132" s="315" t="s">
        <v>496</v>
      </c>
      <c r="G132" s="294"/>
      <c r="H132" s="294" t="s">
        <v>529</v>
      </c>
      <c r="I132" s="294" t="s">
        <v>492</v>
      </c>
      <c r="J132" s="294" t="n">
        <v>50</v>
      </c>
      <c r="K132" s="337"/>
    </row>
    <row collapsed="false" customFormat="false" customHeight="true" hidden="false" ht="15" outlineLevel="0" r="133">
      <c r="B133" s="335"/>
      <c r="C133" s="294" t="s">
        <v>515</v>
      </c>
      <c r="D133" s="294"/>
      <c r="E133" s="294"/>
      <c r="F133" s="315" t="s">
        <v>496</v>
      </c>
      <c r="G133" s="294"/>
      <c r="H133" s="294" t="s">
        <v>529</v>
      </c>
      <c r="I133" s="294" t="s">
        <v>492</v>
      </c>
      <c r="J133" s="294" t="n">
        <v>50</v>
      </c>
      <c r="K133" s="337"/>
    </row>
    <row collapsed="false" customFormat="false" customHeight="true" hidden="false" ht="15" outlineLevel="0" r="134">
      <c r="B134" s="335"/>
      <c r="C134" s="294" t="s">
        <v>517</v>
      </c>
      <c r="D134" s="294"/>
      <c r="E134" s="294"/>
      <c r="F134" s="315" t="s">
        <v>496</v>
      </c>
      <c r="G134" s="294"/>
      <c r="H134" s="294" t="s">
        <v>529</v>
      </c>
      <c r="I134" s="294" t="s">
        <v>492</v>
      </c>
      <c r="J134" s="294" t="n">
        <v>50</v>
      </c>
      <c r="K134" s="337"/>
    </row>
    <row collapsed="false" customFormat="false" customHeight="true" hidden="false" ht="15" outlineLevel="0" r="135">
      <c r="B135" s="335"/>
      <c r="C135" s="294" t="s">
        <v>113</v>
      </c>
      <c r="D135" s="294"/>
      <c r="E135" s="294"/>
      <c r="F135" s="315" t="s">
        <v>496</v>
      </c>
      <c r="G135" s="294"/>
      <c r="H135" s="294" t="s">
        <v>542</v>
      </c>
      <c r="I135" s="294" t="s">
        <v>492</v>
      </c>
      <c r="J135" s="294" t="n">
        <v>255</v>
      </c>
      <c r="K135" s="337"/>
    </row>
    <row collapsed="false" customFormat="false" customHeight="true" hidden="false" ht="15" outlineLevel="0" r="136">
      <c r="B136" s="335"/>
      <c r="C136" s="294" t="s">
        <v>519</v>
      </c>
      <c r="D136" s="294"/>
      <c r="E136" s="294"/>
      <c r="F136" s="315" t="s">
        <v>490</v>
      </c>
      <c r="G136" s="294"/>
      <c r="H136" s="294" t="s">
        <v>543</v>
      </c>
      <c r="I136" s="294" t="s">
        <v>521</v>
      </c>
      <c r="J136" s="294"/>
      <c r="K136" s="337"/>
    </row>
    <row collapsed="false" customFormat="false" customHeight="true" hidden="false" ht="15" outlineLevel="0" r="137">
      <c r="B137" s="335"/>
      <c r="C137" s="294" t="s">
        <v>522</v>
      </c>
      <c r="D137" s="294"/>
      <c r="E137" s="294"/>
      <c r="F137" s="315" t="s">
        <v>490</v>
      </c>
      <c r="G137" s="294"/>
      <c r="H137" s="294" t="s">
        <v>544</v>
      </c>
      <c r="I137" s="294" t="s">
        <v>524</v>
      </c>
      <c r="J137" s="294"/>
      <c r="K137" s="337"/>
    </row>
    <row collapsed="false" customFormat="false" customHeight="true" hidden="false" ht="15" outlineLevel="0" r="138">
      <c r="B138" s="335"/>
      <c r="C138" s="294" t="s">
        <v>525</v>
      </c>
      <c r="D138" s="294"/>
      <c r="E138" s="294"/>
      <c r="F138" s="315" t="s">
        <v>490</v>
      </c>
      <c r="G138" s="294"/>
      <c r="H138" s="294" t="s">
        <v>525</v>
      </c>
      <c r="I138" s="294" t="s">
        <v>524</v>
      </c>
      <c r="J138" s="294"/>
      <c r="K138" s="337"/>
    </row>
    <row collapsed="false" customFormat="false" customHeight="true" hidden="false" ht="15" outlineLevel="0" r="139">
      <c r="B139" s="335"/>
      <c r="C139" s="294" t="s">
        <v>36</v>
      </c>
      <c r="D139" s="294"/>
      <c r="E139" s="294"/>
      <c r="F139" s="315" t="s">
        <v>490</v>
      </c>
      <c r="G139" s="294"/>
      <c r="H139" s="294" t="s">
        <v>545</v>
      </c>
      <c r="I139" s="294" t="s">
        <v>524</v>
      </c>
      <c r="J139" s="294"/>
      <c r="K139" s="337"/>
    </row>
    <row collapsed="false" customFormat="false" customHeight="true" hidden="false" ht="15" outlineLevel="0" r="140">
      <c r="B140" s="335"/>
      <c r="C140" s="294" t="s">
        <v>546</v>
      </c>
      <c r="D140" s="294"/>
      <c r="E140" s="294"/>
      <c r="F140" s="315" t="s">
        <v>490</v>
      </c>
      <c r="G140" s="294"/>
      <c r="H140" s="294" t="s">
        <v>547</v>
      </c>
      <c r="I140" s="294" t="s">
        <v>524</v>
      </c>
      <c r="J140" s="294"/>
      <c r="K140" s="337"/>
    </row>
    <row collapsed="false" customFormat="false" customHeight="true" hidden="false" ht="15" outlineLevel="0" r="141">
      <c r="B141" s="338"/>
      <c r="C141" s="339"/>
      <c r="D141" s="339"/>
      <c r="E141" s="339"/>
      <c r="F141" s="339"/>
      <c r="G141" s="339"/>
      <c r="H141" s="339"/>
      <c r="I141" s="339"/>
      <c r="J141" s="339"/>
      <c r="K141" s="340"/>
    </row>
    <row collapsed="false" customFormat="false" customHeight="true" hidden="false" ht="18.75" outlineLevel="0" r="142">
      <c r="B142" s="290"/>
      <c r="C142" s="290"/>
      <c r="D142" s="290"/>
      <c r="E142" s="290"/>
      <c r="F142" s="327"/>
      <c r="G142" s="290"/>
      <c r="H142" s="290"/>
      <c r="I142" s="290"/>
      <c r="J142" s="290"/>
      <c r="K142" s="290"/>
    </row>
    <row collapsed="false" customFormat="false" customHeight="true" hidden="false" ht="18.75" outlineLevel="0" r="143">
      <c r="B143" s="301"/>
      <c r="C143" s="301"/>
      <c r="D143" s="301"/>
      <c r="E143" s="301"/>
      <c r="F143" s="301"/>
      <c r="G143" s="301"/>
      <c r="H143" s="301"/>
      <c r="I143" s="301"/>
      <c r="J143" s="301"/>
      <c r="K143" s="301"/>
    </row>
    <row collapsed="false" customFormat="false" customHeight="true" hidden="false" ht="7.5" outlineLevel="0" r="144">
      <c r="B144" s="302"/>
      <c r="C144" s="303"/>
      <c r="D144" s="303"/>
      <c r="E144" s="303"/>
      <c r="F144" s="303"/>
      <c r="G144" s="303"/>
      <c r="H144" s="303"/>
      <c r="I144" s="303"/>
      <c r="J144" s="303"/>
      <c r="K144" s="304"/>
    </row>
    <row collapsed="false" customFormat="false" customHeight="true" hidden="false" ht="45" outlineLevel="0" r="145">
      <c r="B145" s="305"/>
      <c r="C145" s="306" t="s">
        <v>548</v>
      </c>
      <c r="D145" s="306"/>
      <c r="E145" s="306"/>
      <c r="F145" s="306"/>
      <c r="G145" s="306"/>
      <c r="H145" s="306"/>
      <c r="I145" s="306"/>
      <c r="J145" s="306"/>
      <c r="K145" s="307"/>
    </row>
    <row collapsed="false" customFormat="false" customHeight="true" hidden="false" ht="17.25" outlineLevel="0" r="146">
      <c r="B146" s="305"/>
      <c r="C146" s="308" t="s">
        <v>484</v>
      </c>
      <c r="D146" s="308"/>
      <c r="E146" s="308"/>
      <c r="F146" s="308" t="s">
        <v>485</v>
      </c>
      <c r="G146" s="309"/>
      <c r="H146" s="308" t="s">
        <v>108</v>
      </c>
      <c r="I146" s="308" t="s">
        <v>55</v>
      </c>
      <c r="J146" s="308" t="s">
        <v>486</v>
      </c>
      <c r="K146" s="307"/>
    </row>
    <row collapsed="false" customFormat="false" customHeight="true" hidden="false" ht="17.25" outlineLevel="0" r="147">
      <c r="B147" s="305"/>
      <c r="C147" s="310" t="s">
        <v>487</v>
      </c>
      <c r="D147" s="310"/>
      <c r="E147" s="310"/>
      <c r="F147" s="311" t="s">
        <v>488</v>
      </c>
      <c r="G147" s="312"/>
      <c r="H147" s="310"/>
      <c r="I147" s="310"/>
      <c r="J147" s="310" t="s">
        <v>489</v>
      </c>
      <c r="K147" s="307"/>
    </row>
    <row collapsed="false" customFormat="false" customHeight="true" hidden="false" ht="5.25" outlineLevel="0" r="148">
      <c r="B148" s="316"/>
      <c r="C148" s="313"/>
      <c r="D148" s="313"/>
      <c r="E148" s="313"/>
      <c r="F148" s="313"/>
      <c r="G148" s="314"/>
      <c r="H148" s="313"/>
      <c r="I148" s="313"/>
      <c r="J148" s="313"/>
      <c r="K148" s="337"/>
    </row>
    <row collapsed="false" customFormat="false" customHeight="true" hidden="false" ht="15" outlineLevel="0" r="149">
      <c r="B149" s="316"/>
      <c r="C149" s="341" t="s">
        <v>493</v>
      </c>
      <c r="D149" s="294"/>
      <c r="E149" s="294"/>
      <c r="F149" s="342" t="s">
        <v>490</v>
      </c>
      <c r="G149" s="294"/>
      <c r="H149" s="341" t="s">
        <v>529</v>
      </c>
      <c r="I149" s="341" t="s">
        <v>492</v>
      </c>
      <c r="J149" s="341" t="n">
        <v>120</v>
      </c>
      <c r="K149" s="337"/>
    </row>
    <row collapsed="false" customFormat="false" customHeight="true" hidden="false" ht="15" outlineLevel="0" r="150">
      <c r="B150" s="316"/>
      <c r="C150" s="341" t="s">
        <v>538</v>
      </c>
      <c r="D150" s="294"/>
      <c r="E150" s="294"/>
      <c r="F150" s="342" t="s">
        <v>490</v>
      </c>
      <c r="G150" s="294"/>
      <c r="H150" s="341" t="s">
        <v>549</v>
      </c>
      <c r="I150" s="341" t="s">
        <v>492</v>
      </c>
      <c r="J150" s="341" t="s">
        <v>540</v>
      </c>
      <c r="K150" s="337"/>
    </row>
    <row collapsed="false" customFormat="false" customHeight="true" hidden="false" ht="15" outlineLevel="0" r="151">
      <c r="B151" s="316"/>
      <c r="C151" s="341" t="s">
        <v>439</v>
      </c>
      <c r="D151" s="294"/>
      <c r="E151" s="294"/>
      <c r="F151" s="342" t="s">
        <v>490</v>
      </c>
      <c r="G151" s="294"/>
      <c r="H151" s="341" t="s">
        <v>550</v>
      </c>
      <c r="I151" s="341" t="s">
        <v>492</v>
      </c>
      <c r="J151" s="341" t="s">
        <v>540</v>
      </c>
      <c r="K151" s="337"/>
    </row>
    <row collapsed="false" customFormat="false" customHeight="true" hidden="false" ht="15" outlineLevel="0" r="152">
      <c r="B152" s="316"/>
      <c r="C152" s="341" t="s">
        <v>495</v>
      </c>
      <c r="D152" s="294"/>
      <c r="E152" s="294"/>
      <c r="F152" s="342" t="s">
        <v>496</v>
      </c>
      <c r="G152" s="294"/>
      <c r="H152" s="341" t="s">
        <v>529</v>
      </c>
      <c r="I152" s="341" t="s">
        <v>492</v>
      </c>
      <c r="J152" s="341" t="n">
        <v>50</v>
      </c>
      <c r="K152" s="337"/>
    </row>
    <row collapsed="false" customFormat="false" customHeight="true" hidden="false" ht="15" outlineLevel="0" r="153">
      <c r="B153" s="316"/>
      <c r="C153" s="341" t="s">
        <v>498</v>
      </c>
      <c r="D153" s="294"/>
      <c r="E153" s="294"/>
      <c r="F153" s="342" t="s">
        <v>490</v>
      </c>
      <c r="G153" s="294"/>
      <c r="H153" s="341" t="s">
        <v>529</v>
      </c>
      <c r="I153" s="341" t="s">
        <v>500</v>
      </c>
      <c r="J153" s="341"/>
      <c r="K153" s="337"/>
    </row>
    <row collapsed="false" customFormat="false" customHeight="true" hidden="false" ht="15" outlineLevel="0" r="154">
      <c r="B154" s="316"/>
      <c r="C154" s="341" t="s">
        <v>509</v>
      </c>
      <c r="D154" s="294"/>
      <c r="E154" s="294"/>
      <c r="F154" s="342" t="s">
        <v>496</v>
      </c>
      <c r="G154" s="294"/>
      <c r="H154" s="341" t="s">
        <v>529</v>
      </c>
      <c r="I154" s="341" t="s">
        <v>492</v>
      </c>
      <c r="J154" s="341" t="n">
        <v>50</v>
      </c>
      <c r="K154" s="337"/>
    </row>
    <row collapsed="false" customFormat="false" customHeight="true" hidden="false" ht="15" outlineLevel="0" r="155">
      <c r="B155" s="316"/>
      <c r="C155" s="341" t="s">
        <v>517</v>
      </c>
      <c r="D155" s="294"/>
      <c r="E155" s="294"/>
      <c r="F155" s="342" t="s">
        <v>496</v>
      </c>
      <c r="G155" s="294"/>
      <c r="H155" s="341" t="s">
        <v>529</v>
      </c>
      <c r="I155" s="341" t="s">
        <v>492</v>
      </c>
      <c r="J155" s="341" t="n">
        <v>50</v>
      </c>
      <c r="K155" s="337"/>
    </row>
    <row collapsed="false" customFormat="false" customHeight="true" hidden="false" ht="15" outlineLevel="0" r="156">
      <c r="B156" s="316"/>
      <c r="C156" s="341" t="s">
        <v>515</v>
      </c>
      <c r="D156" s="294"/>
      <c r="E156" s="294"/>
      <c r="F156" s="342" t="s">
        <v>496</v>
      </c>
      <c r="G156" s="294"/>
      <c r="H156" s="341" t="s">
        <v>529</v>
      </c>
      <c r="I156" s="341" t="s">
        <v>492</v>
      </c>
      <c r="J156" s="341" t="n">
        <v>50</v>
      </c>
      <c r="K156" s="337"/>
    </row>
    <row collapsed="false" customFormat="false" customHeight="true" hidden="false" ht="15" outlineLevel="0" r="157">
      <c r="B157" s="316"/>
      <c r="C157" s="341" t="s">
        <v>95</v>
      </c>
      <c r="D157" s="294"/>
      <c r="E157" s="294"/>
      <c r="F157" s="342" t="s">
        <v>490</v>
      </c>
      <c r="G157" s="294"/>
      <c r="H157" s="341" t="s">
        <v>551</v>
      </c>
      <c r="I157" s="341" t="s">
        <v>492</v>
      </c>
      <c r="J157" s="341" t="s">
        <v>552</v>
      </c>
      <c r="K157" s="337"/>
    </row>
    <row collapsed="false" customFormat="false" customHeight="true" hidden="false" ht="15" outlineLevel="0" r="158">
      <c r="B158" s="316"/>
      <c r="C158" s="341" t="s">
        <v>553</v>
      </c>
      <c r="D158" s="294"/>
      <c r="E158" s="294"/>
      <c r="F158" s="342" t="s">
        <v>490</v>
      </c>
      <c r="G158" s="294"/>
      <c r="H158" s="341" t="s">
        <v>554</v>
      </c>
      <c r="I158" s="341" t="s">
        <v>524</v>
      </c>
      <c r="J158" s="341"/>
      <c r="K158" s="337"/>
    </row>
    <row collapsed="false" customFormat="false" customHeight="true" hidden="false" ht="15" outlineLevel="0" r="159">
      <c r="B159" s="343"/>
      <c r="C159" s="325"/>
      <c r="D159" s="325"/>
      <c r="E159" s="325"/>
      <c r="F159" s="325"/>
      <c r="G159" s="325"/>
      <c r="H159" s="325"/>
      <c r="I159" s="325"/>
      <c r="J159" s="325"/>
      <c r="K159" s="344"/>
    </row>
    <row collapsed="false" customFormat="false" customHeight="true" hidden="false" ht="18.75" outlineLevel="0" r="160">
      <c r="B160" s="290"/>
      <c r="C160" s="294"/>
      <c r="D160" s="294"/>
      <c r="E160" s="294"/>
      <c r="F160" s="315"/>
      <c r="G160" s="294"/>
      <c r="H160" s="294"/>
      <c r="I160" s="294"/>
      <c r="J160" s="294"/>
      <c r="K160" s="290"/>
    </row>
    <row collapsed="false" customFormat="false" customHeight="true" hidden="false" ht="18.75" outlineLevel="0" r="161">
      <c r="B161" s="301"/>
      <c r="C161" s="301"/>
      <c r="D161" s="301"/>
      <c r="E161" s="301"/>
      <c r="F161" s="301"/>
      <c r="G161" s="301"/>
      <c r="H161" s="301"/>
      <c r="I161" s="301"/>
      <c r="J161" s="301"/>
      <c r="K161" s="301"/>
    </row>
    <row collapsed="false" customFormat="false" customHeight="true" hidden="false" ht="7.5" outlineLevel="0" r="162">
      <c r="B162" s="279"/>
      <c r="C162" s="280"/>
      <c r="D162" s="280"/>
      <c r="E162" s="280"/>
      <c r="F162" s="280"/>
      <c r="G162" s="280"/>
      <c r="H162" s="280"/>
      <c r="I162" s="280"/>
      <c r="J162" s="280"/>
      <c r="K162" s="281"/>
    </row>
    <row collapsed="false" customFormat="false" customHeight="true" hidden="false" ht="45" outlineLevel="0" r="163">
      <c r="B163" s="283"/>
      <c r="C163" s="284" t="s">
        <v>555</v>
      </c>
      <c r="D163" s="284"/>
      <c r="E163" s="284"/>
      <c r="F163" s="284"/>
      <c r="G163" s="284"/>
      <c r="H163" s="284"/>
      <c r="I163" s="284"/>
      <c r="J163" s="284"/>
      <c r="K163" s="285"/>
    </row>
    <row collapsed="false" customFormat="false" customHeight="true" hidden="false" ht="17.25" outlineLevel="0" r="164">
      <c r="B164" s="283"/>
      <c r="C164" s="308" t="s">
        <v>484</v>
      </c>
      <c r="D164" s="308"/>
      <c r="E164" s="308"/>
      <c r="F164" s="308" t="s">
        <v>485</v>
      </c>
      <c r="G164" s="345"/>
      <c r="H164" s="346" t="s">
        <v>108</v>
      </c>
      <c r="I164" s="346" t="s">
        <v>55</v>
      </c>
      <c r="J164" s="308" t="s">
        <v>486</v>
      </c>
      <c r="K164" s="285"/>
    </row>
    <row collapsed="false" customFormat="false" customHeight="true" hidden="false" ht="17.25" outlineLevel="0" r="165">
      <c r="B165" s="286"/>
      <c r="C165" s="310" t="s">
        <v>487</v>
      </c>
      <c r="D165" s="310"/>
      <c r="E165" s="310"/>
      <c r="F165" s="311" t="s">
        <v>488</v>
      </c>
      <c r="G165" s="347"/>
      <c r="H165" s="348"/>
      <c r="I165" s="348"/>
      <c r="J165" s="310" t="s">
        <v>489</v>
      </c>
      <c r="K165" s="288"/>
    </row>
    <row collapsed="false" customFormat="false" customHeight="true" hidden="false" ht="5.25" outlineLevel="0" r="166">
      <c r="B166" s="316"/>
      <c r="C166" s="313"/>
      <c r="D166" s="313"/>
      <c r="E166" s="313"/>
      <c r="F166" s="313"/>
      <c r="G166" s="314"/>
      <c r="H166" s="313"/>
      <c r="I166" s="313"/>
      <c r="J166" s="313"/>
      <c r="K166" s="337"/>
    </row>
    <row collapsed="false" customFormat="false" customHeight="true" hidden="false" ht="15" outlineLevel="0" r="167">
      <c r="B167" s="316"/>
      <c r="C167" s="294" t="s">
        <v>493</v>
      </c>
      <c r="D167" s="294"/>
      <c r="E167" s="294"/>
      <c r="F167" s="315" t="s">
        <v>490</v>
      </c>
      <c r="G167" s="294"/>
      <c r="H167" s="294" t="s">
        <v>529</v>
      </c>
      <c r="I167" s="294" t="s">
        <v>492</v>
      </c>
      <c r="J167" s="294" t="n">
        <v>120</v>
      </c>
      <c r="K167" s="337"/>
    </row>
    <row collapsed="false" customFormat="false" customHeight="true" hidden="false" ht="15" outlineLevel="0" r="168">
      <c r="B168" s="316"/>
      <c r="C168" s="294" t="s">
        <v>538</v>
      </c>
      <c r="D168" s="294"/>
      <c r="E168" s="294"/>
      <c r="F168" s="315" t="s">
        <v>490</v>
      </c>
      <c r="G168" s="294"/>
      <c r="H168" s="294" t="s">
        <v>539</v>
      </c>
      <c r="I168" s="294" t="s">
        <v>492</v>
      </c>
      <c r="J168" s="294" t="s">
        <v>540</v>
      </c>
      <c r="K168" s="337"/>
    </row>
    <row collapsed="false" customFormat="false" customHeight="true" hidden="false" ht="15" outlineLevel="0" r="169">
      <c r="B169" s="316"/>
      <c r="C169" s="294" t="s">
        <v>439</v>
      </c>
      <c r="D169" s="294"/>
      <c r="E169" s="294"/>
      <c r="F169" s="315" t="s">
        <v>490</v>
      </c>
      <c r="G169" s="294"/>
      <c r="H169" s="294" t="s">
        <v>556</v>
      </c>
      <c r="I169" s="294" t="s">
        <v>492</v>
      </c>
      <c r="J169" s="294" t="s">
        <v>540</v>
      </c>
      <c r="K169" s="337"/>
    </row>
    <row collapsed="false" customFormat="false" customHeight="true" hidden="false" ht="15" outlineLevel="0" r="170">
      <c r="B170" s="316"/>
      <c r="C170" s="294" t="s">
        <v>495</v>
      </c>
      <c r="D170" s="294"/>
      <c r="E170" s="294"/>
      <c r="F170" s="315" t="s">
        <v>496</v>
      </c>
      <c r="G170" s="294"/>
      <c r="H170" s="294" t="s">
        <v>556</v>
      </c>
      <c r="I170" s="294" t="s">
        <v>492</v>
      </c>
      <c r="J170" s="294" t="n">
        <v>50</v>
      </c>
      <c r="K170" s="337"/>
    </row>
    <row collapsed="false" customFormat="false" customHeight="true" hidden="false" ht="15" outlineLevel="0" r="171">
      <c r="B171" s="316"/>
      <c r="C171" s="294" t="s">
        <v>498</v>
      </c>
      <c r="D171" s="294"/>
      <c r="E171" s="294"/>
      <c r="F171" s="315" t="s">
        <v>490</v>
      </c>
      <c r="G171" s="294"/>
      <c r="H171" s="294" t="s">
        <v>556</v>
      </c>
      <c r="I171" s="294" t="s">
        <v>500</v>
      </c>
      <c r="J171" s="294"/>
      <c r="K171" s="337"/>
    </row>
    <row collapsed="false" customFormat="false" customHeight="true" hidden="false" ht="15" outlineLevel="0" r="172">
      <c r="B172" s="316"/>
      <c r="C172" s="294" t="s">
        <v>509</v>
      </c>
      <c r="D172" s="294"/>
      <c r="E172" s="294"/>
      <c r="F172" s="315" t="s">
        <v>496</v>
      </c>
      <c r="G172" s="294"/>
      <c r="H172" s="294" t="s">
        <v>556</v>
      </c>
      <c r="I172" s="294" t="s">
        <v>492</v>
      </c>
      <c r="J172" s="294" t="n">
        <v>50</v>
      </c>
      <c r="K172" s="337"/>
    </row>
    <row collapsed="false" customFormat="false" customHeight="true" hidden="false" ht="15" outlineLevel="0" r="173">
      <c r="B173" s="316"/>
      <c r="C173" s="294" t="s">
        <v>517</v>
      </c>
      <c r="D173" s="294"/>
      <c r="E173" s="294"/>
      <c r="F173" s="315" t="s">
        <v>496</v>
      </c>
      <c r="G173" s="294"/>
      <c r="H173" s="294" t="s">
        <v>556</v>
      </c>
      <c r="I173" s="294" t="s">
        <v>492</v>
      </c>
      <c r="J173" s="294" t="n">
        <v>50</v>
      </c>
      <c r="K173" s="337"/>
    </row>
    <row collapsed="false" customFormat="false" customHeight="true" hidden="false" ht="15" outlineLevel="0" r="174">
      <c r="B174" s="316"/>
      <c r="C174" s="294" t="s">
        <v>515</v>
      </c>
      <c r="D174" s="294"/>
      <c r="E174" s="294"/>
      <c r="F174" s="315" t="s">
        <v>496</v>
      </c>
      <c r="G174" s="294"/>
      <c r="H174" s="294" t="s">
        <v>556</v>
      </c>
      <c r="I174" s="294" t="s">
        <v>492</v>
      </c>
      <c r="J174" s="294" t="n">
        <v>50</v>
      </c>
      <c r="K174" s="337"/>
    </row>
    <row collapsed="false" customFormat="false" customHeight="true" hidden="false" ht="15" outlineLevel="0" r="175">
      <c r="B175" s="316"/>
      <c r="C175" s="294" t="s">
        <v>107</v>
      </c>
      <c r="D175" s="294"/>
      <c r="E175" s="294"/>
      <c r="F175" s="315" t="s">
        <v>490</v>
      </c>
      <c r="G175" s="294"/>
      <c r="H175" s="294" t="s">
        <v>557</v>
      </c>
      <c r="I175" s="294" t="s">
        <v>558</v>
      </c>
      <c r="J175" s="294"/>
      <c r="K175" s="337"/>
    </row>
    <row collapsed="false" customFormat="false" customHeight="true" hidden="false" ht="15" outlineLevel="0" r="176">
      <c r="B176" s="316"/>
      <c r="C176" s="294" t="s">
        <v>55</v>
      </c>
      <c r="D176" s="294"/>
      <c r="E176" s="294"/>
      <c r="F176" s="315" t="s">
        <v>490</v>
      </c>
      <c r="G176" s="294"/>
      <c r="H176" s="294" t="s">
        <v>559</v>
      </c>
      <c r="I176" s="294" t="s">
        <v>560</v>
      </c>
      <c r="J176" s="294" t="n">
        <v>1</v>
      </c>
      <c r="K176" s="337"/>
    </row>
    <row collapsed="false" customFormat="false" customHeight="true" hidden="false" ht="15" outlineLevel="0" r="177">
      <c r="B177" s="316"/>
      <c r="C177" s="294" t="s">
        <v>51</v>
      </c>
      <c r="D177" s="294"/>
      <c r="E177" s="294"/>
      <c r="F177" s="315" t="s">
        <v>490</v>
      </c>
      <c r="G177" s="294"/>
      <c r="H177" s="294" t="s">
        <v>561</v>
      </c>
      <c r="I177" s="294" t="s">
        <v>492</v>
      </c>
      <c r="J177" s="294" t="n">
        <v>20</v>
      </c>
      <c r="K177" s="337"/>
    </row>
    <row collapsed="false" customFormat="false" customHeight="true" hidden="false" ht="15" outlineLevel="0" r="178">
      <c r="B178" s="316"/>
      <c r="C178" s="294" t="s">
        <v>108</v>
      </c>
      <c r="D178" s="294"/>
      <c r="E178" s="294"/>
      <c r="F178" s="315" t="s">
        <v>490</v>
      </c>
      <c r="G178" s="294"/>
      <c r="H178" s="294" t="s">
        <v>562</v>
      </c>
      <c r="I178" s="294" t="s">
        <v>492</v>
      </c>
      <c r="J178" s="294" t="n">
        <v>255</v>
      </c>
      <c r="K178" s="337"/>
    </row>
    <row collapsed="false" customFormat="false" customHeight="true" hidden="false" ht="15" outlineLevel="0" r="179">
      <c r="B179" s="316"/>
      <c r="C179" s="294" t="s">
        <v>109</v>
      </c>
      <c r="D179" s="294"/>
      <c r="E179" s="294"/>
      <c r="F179" s="315" t="s">
        <v>490</v>
      </c>
      <c r="G179" s="294"/>
      <c r="H179" s="294" t="s">
        <v>455</v>
      </c>
      <c r="I179" s="294" t="s">
        <v>492</v>
      </c>
      <c r="J179" s="294" t="n">
        <v>10</v>
      </c>
      <c r="K179" s="337"/>
    </row>
    <row collapsed="false" customFormat="false" customHeight="true" hidden="false" ht="15" outlineLevel="0" r="180">
      <c r="B180" s="316"/>
      <c r="C180" s="294" t="s">
        <v>110</v>
      </c>
      <c r="D180" s="294"/>
      <c r="E180" s="294"/>
      <c r="F180" s="315" t="s">
        <v>490</v>
      </c>
      <c r="G180" s="294"/>
      <c r="H180" s="294" t="s">
        <v>563</v>
      </c>
      <c r="I180" s="294" t="s">
        <v>524</v>
      </c>
      <c r="J180" s="294"/>
      <c r="K180" s="337"/>
    </row>
    <row collapsed="false" customFormat="false" customHeight="true" hidden="false" ht="15" outlineLevel="0" r="181">
      <c r="B181" s="316"/>
      <c r="C181" s="294" t="s">
        <v>564</v>
      </c>
      <c r="D181" s="294"/>
      <c r="E181" s="294"/>
      <c r="F181" s="315" t="s">
        <v>490</v>
      </c>
      <c r="G181" s="294"/>
      <c r="H181" s="294" t="s">
        <v>565</v>
      </c>
      <c r="I181" s="294" t="s">
        <v>524</v>
      </c>
      <c r="J181" s="294"/>
      <c r="K181" s="337"/>
    </row>
    <row collapsed="false" customFormat="false" customHeight="true" hidden="false" ht="15" outlineLevel="0" r="182">
      <c r="B182" s="316"/>
      <c r="C182" s="294" t="s">
        <v>553</v>
      </c>
      <c r="D182" s="294"/>
      <c r="E182" s="294"/>
      <c r="F182" s="315" t="s">
        <v>490</v>
      </c>
      <c r="G182" s="294"/>
      <c r="H182" s="294" t="s">
        <v>566</v>
      </c>
      <c r="I182" s="294" t="s">
        <v>524</v>
      </c>
      <c r="J182" s="294"/>
      <c r="K182" s="337"/>
    </row>
    <row collapsed="false" customFormat="false" customHeight="true" hidden="false" ht="15" outlineLevel="0" r="183">
      <c r="B183" s="316"/>
      <c r="C183" s="294" t="s">
        <v>112</v>
      </c>
      <c r="D183" s="294"/>
      <c r="E183" s="294"/>
      <c r="F183" s="315" t="s">
        <v>496</v>
      </c>
      <c r="G183" s="294"/>
      <c r="H183" s="294" t="s">
        <v>567</v>
      </c>
      <c r="I183" s="294" t="s">
        <v>492</v>
      </c>
      <c r="J183" s="294" t="n">
        <v>50</v>
      </c>
      <c r="K183" s="337"/>
    </row>
    <row collapsed="false" customFormat="false" customHeight="true" hidden="false" ht="15" outlineLevel="0" r="184">
      <c r="B184" s="316"/>
      <c r="C184" s="294" t="s">
        <v>568</v>
      </c>
      <c r="D184" s="294"/>
      <c r="E184" s="294"/>
      <c r="F184" s="315" t="s">
        <v>496</v>
      </c>
      <c r="G184" s="294"/>
      <c r="H184" s="294" t="s">
        <v>569</v>
      </c>
      <c r="I184" s="294" t="s">
        <v>570</v>
      </c>
      <c r="J184" s="294"/>
      <c r="K184" s="337"/>
    </row>
    <row collapsed="false" customFormat="false" customHeight="true" hidden="false" ht="15" outlineLevel="0" r="185">
      <c r="B185" s="316"/>
      <c r="C185" s="294" t="s">
        <v>571</v>
      </c>
      <c r="D185" s="294"/>
      <c r="E185" s="294"/>
      <c r="F185" s="315" t="s">
        <v>496</v>
      </c>
      <c r="G185" s="294"/>
      <c r="H185" s="294" t="s">
        <v>572</v>
      </c>
      <c r="I185" s="294" t="s">
        <v>570</v>
      </c>
      <c r="J185" s="294"/>
      <c r="K185" s="337"/>
    </row>
    <row collapsed="false" customFormat="false" customHeight="true" hidden="false" ht="15" outlineLevel="0" r="186">
      <c r="B186" s="316"/>
      <c r="C186" s="294" t="s">
        <v>573</v>
      </c>
      <c r="D186" s="294"/>
      <c r="E186" s="294"/>
      <c r="F186" s="315" t="s">
        <v>496</v>
      </c>
      <c r="G186" s="294"/>
      <c r="H186" s="294" t="s">
        <v>574</v>
      </c>
      <c r="I186" s="294" t="s">
        <v>570</v>
      </c>
      <c r="J186" s="294"/>
      <c r="K186" s="337"/>
    </row>
    <row collapsed="false" customFormat="false" customHeight="true" hidden="false" ht="15" outlineLevel="0" r="187">
      <c r="B187" s="316"/>
      <c r="C187" s="300" t="s">
        <v>575</v>
      </c>
      <c r="D187" s="294"/>
      <c r="E187" s="294"/>
      <c r="F187" s="315" t="s">
        <v>496</v>
      </c>
      <c r="G187" s="294"/>
      <c r="H187" s="294" t="s">
        <v>576</v>
      </c>
      <c r="I187" s="294" t="s">
        <v>577</v>
      </c>
      <c r="J187" s="349" t="s">
        <v>578</v>
      </c>
      <c r="K187" s="337"/>
    </row>
    <row collapsed="false" customFormat="false" customHeight="true" hidden="false" ht="15" outlineLevel="0" r="188">
      <c r="B188" s="316"/>
      <c r="C188" s="300" t="s">
        <v>40</v>
      </c>
      <c r="D188" s="294"/>
      <c r="E188" s="294"/>
      <c r="F188" s="315" t="s">
        <v>490</v>
      </c>
      <c r="G188" s="294"/>
      <c r="H188" s="290" t="s">
        <v>579</v>
      </c>
      <c r="I188" s="294" t="s">
        <v>580</v>
      </c>
      <c r="J188" s="294"/>
      <c r="K188" s="337"/>
    </row>
    <row collapsed="false" customFormat="false" customHeight="true" hidden="false" ht="15" outlineLevel="0" r="189">
      <c r="B189" s="316"/>
      <c r="C189" s="300" t="s">
        <v>581</v>
      </c>
      <c r="D189" s="294"/>
      <c r="E189" s="294"/>
      <c r="F189" s="315" t="s">
        <v>490</v>
      </c>
      <c r="G189" s="294"/>
      <c r="H189" s="294" t="s">
        <v>582</v>
      </c>
      <c r="I189" s="294" t="s">
        <v>524</v>
      </c>
      <c r="J189" s="294"/>
      <c r="K189" s="337"/>
    </row>
    <row collapsed="false" customFormat="false" customHeight="true" hidden="false" ht="15" outlineLevel="0" r="190">
      <c r="B190" s="316"/>
      <c r="C190" s="300" t="s">
        <v>583</v>
      </c>
      <c r="D190" s="294"/>
      <c r="E190" s="294"/>
      <c r="F190" s="315" t="s">
        <v>490</v>
      </c>
      <c r="G190" s="294"/>
      <c r="H190" s="294" t="s">
        <v>584</v>
      </c>
      <c r="I190" s="294" t="s">
        <v>524</v>
      </c>
      <c r="J190" s="294"/>
      <c r="K190" s="337"/>
    </row>
    <row collapsed="false" customFormat="false" customHeight="true" hidden="false" ht="15" outlineLevel="0" r="191">
      <c r="B191" s="316"/>
      <c r="C191" s="300" t="s">
        <v>585</v>
      </c>
      <c r="D191" s="294"/>
      <c r="E191" s="294"/>
      <c r="F191" s="315" t="s">
        <v>496</v>
      </c>
      <c r="G191" s="294"/>
      <c r="H191" s="294" t="s">
        <v>586</v>
      </c>
      <c r="I191" s="294" t="s">
        <v>524</v>
      </c>
      <c r="J191" s="294"/>
      <c r="K191" s="337"/>
    </row>
    <row collapsed="false" customFormat="false" customHeight="true" hidden="false" ht="15" outlineLevel="0" r="192">
      <c r="B192" s="343"/>
      <c r="C192" s="350"/>
      <c r="D192" s="325"/>
      <c r="E192" s="325"/>
      <c r="F192" s="325"/>
      <c r="G192" s="325"/>
      <c r="H192" s="325"/>
      <c r="I192" s="325"/>
      <c r="J192" s="325"/>
      <c r="K192" s="344"/>
    </row>
    <row collapsed="false" customFormat="false" customHeight="true" hidden="false" ht="18.75" outlineLevel="0" r="193">
      <c r="B193" s="290"/>
      <c r="C193" s="294"/>
      <c r="D193" s="294"/>
      <c r="E193" s="294"/>
      <c r="F193" s="315"/>
      <c r="G193" s="294"/>
      <c r="H193" s="294"/>
      <c r="I193" s="294"/>
      <c r="J193" s="294"/>
      <c r="K193" s="290"/>
    </row>
    <row collapsed="false" customFormat="false" customHeight="true" hidden="false" ht="18.75" outlineLevel="0" r="194">
      <c r="B194" s="290"/>
      <c r="C194" s="294"/>
      <c r="D194" s="294"/>
      <c r="E194" s="294"/>
      <c r="F194" s="315"/>
      <c r="G194" s="294"/>
      <c r="H194" s="294"/>
      <c r="I194" s="294"/>
      <c r="J194" s="294"/>
      <c r="K194" s="290"/>
    </row>
    <row collapsed="false" customFormat="false" customHeight="true" hidden="false" ht="18.75" outlineLevel="0" r="195">
      <c r="B195" s="301"/>
      <c r="C195" s="301"/>
      <c r="D195" s="301"/>
      <c r="E195" s="301"/>
      <c r="F195" s="301"/>
      <c r="G195" s="301"/>
      <c r="H195" s="301"/>
      <c r="I195" s="301"/>
      <c r="J195" s="301"/>
      <c r="K195" s="301"/>
    </row>
    <row collapsed="false" customFormat="false" customHeight="false" hidden="false" ht="13.5" outlineLevel="0" r="196">
      <c r="B196" s="279"/>
      <c r="C196" s="280"/>
      <c r="D196" s="280"/>
      <c r="E196" s="280"/>
      <c r="F196" s="280"/>
      <c r="G196" s="280"/>
      <c r="H196" s="280"/>
      <c r="I196" s="280"/>
      <c r="J196" s="280"/>
      <c r="K196" s="281"/>
    </row>
    <row collapsed="false" customFormat="false" customHeight="true" hidden="false" ht="21" outlineLevel="0" r="197">
      <c r="B197" s="283"/>
      <c r="C197" s="284" t="s">
        <v>587</v>
      </c>
      <c r="D197" s="284"/>
      <c r="E197" s="284"/>
      <c r="F197" s="284"/>
      <c r="G197" s="284"/>
      <c r="H197" s="284"/>
      <c r="I197" s="284"/>
      <c r="J197" s="284"/>
      <c r="K197" s="285"/>
    </row>
    <row collapsed="false" customFormat="false" customHeight="true" hidden="false" ht="25.5" outlineLevel="0" r="198">
      <c r="B198" s="283"/>
      <c r="C198" s="351" t="s">
        <v>588</v>
      </c>
      <c r="D198" s="351"/>
      <c r="E198" s="351"/>
      <c r="F198" s="351" t="s">
        <v>589</v>
      </c>
      <c r="G198" s="352"/>
      <c r="H198" s="351" t="s">
        <v>590</v>
      </c>
      <c r="I198" s="351"/>
      <c r="J198" s="351"/>
      <c r="K198" s="285"/>
    </row>
    <row collapsed="false" customFormat="false" customHeight="true" hidden="false" ht="5.25" outlineLevel="0" r="199">
      <c r="B199" s="316"/>
      <c r="C199" s="313"/>
      <c r="D199" s="313"/>
      <c r="E199" s="313"/>
      <c r="F199" s="313"/>
      <c r="G199" s="294"/>
      <c r="H199" s="313"/>
      <c r="I199" s="313"/>
      <c r="J199" s="313"/>
      <c r="K199" s="337"/>
    </row>
    <row collapsed="false" customFormat="false" customHeight="true" hidden="false" ht="15" outlineLevel="0" r="200">
      <c r="B200" s="316"/>
      <c r="C200" s="294" t="s">
        <v>580</v>
      </c>
      <c r="D200" s="294"/>
      <c r="E200" s="294"/>
      <c r="F200" s="315" t="s">
        <v>41</v>
      </c>
      <c r="G200" s="294"/>
      <c r="H200" s="294" t="s">
        <v>591</v>
      </c>
      <c r="I200" s="294"/>
      <c r="J200" s="294"/>
      <c r="K200" s="337"/>
    </row>
    <row collapsed="false" customFormat="false" customHeight="true" hidden="false" ht="15" outlineLevel="0" r="201">
      <c r="B201" s="316"/>
      <c r="C201" s="322"/>
      <c r="D201" s="294"/>
      <c r="E201" s="294"/>
      <c r="F201" s="315" t="s">
        <v>42</v>
      </c>
      <c r="G201" s="294"/>
      <c r="H201" s="294" t="s">
        <v>592</v>
      </c>
      <c r="I201" s="294"/>
      <c r="J201" s="294"/>
      <c r="K201" s="337"/>
    </row>
    <row collapsed="false" customFormat="false" customHeight="true" hidden="false" ht="15" outlineLevel="0" r="202">
      <c r="B202" s="316"/>
      <c r="C202" s="322"/>
      <c r="D202" s="294"/>
      <c r="E202" s="294"/>
      <c r="F202" s="315" t="s">
        <v>45</v>
      </c>
      <c r="G202" s="294"/>
      <c r="H202" s="294" t="s">
        <v>593</v>
      </c>
      <c r="I202" s="294"/>
      <c r="J202" s="294"/>
      <c r="K202" s="337"/>
    </row>
    <row collapsed="false" customFormat="false" customHeight="true" hidden="false" ht="15" outlineLevel="0" r="203">
      <c r="B203" s="316"/>
      <c r="C203" s="294"/>
      <c r="D203" s="294"/>
      <c r="E203" s="294"/>
      <c r="F203" s="315" t="s">
        <v>43</v>
      </c>
      <c r="G203" s="294"/>
      <c r="H203" s="294" t="s">
        <v>594</v>
      </c>
      <c r="I203" s="294"/>
      <c r="J203" s="294"/>
      <c r="K203" s="337"/>
    </row>
    <row collapsed="false" customFormat="false" customHeight="true" hidden="false" ht="15" outlineLevel="0" r="204">
      <c r="B204" s="316"/>
      <c r="C204" s="294"/>
      <c r="D204" s="294"/>
      <c r="E204" s="294"/>
      <c r="F204" s="315" t="s">
        <v>44</v>
      </c>
      <c r="G204" s="294"/>
      <c r="H204" s="294" t="s">
        <v>595</v>
      </c>
      <c r="I204" s="294"/>
      <c r="J204" s="294"/>
      <c r="K204" s="337"/>
    </row>
    <row collapsed="false" customFormat="false" customHeight="true" hidden="false" ht="15" outlineLevel="0" r="205">
      <c r="B205" s="316"/>
      <c r="C205" s="294"/>
      <c r="D205" s="294"/>
      <c r="E205" s="294"/>
      <c r="F205" s="315"/>
      <c r="G205" s="294"/>
      <c r="H205" s="294"/>
      <c r="I205" s="294"/>
      <c r="J205" s="294"/>
      <c r="K205" s="337"/>
    </row>
    <row collapsed="false" customFormat="false" customHeight="true" hidden="false" ht="15" outlineLevel="0" r="206">
      <c r="B206" s="316"/>
      <c r="C206" s="294" t="s">
        <v>536</v>
      </c>
      <c r="D206" s="294"/>
      <c r="E206" s="294"/>
      <c r="F206" s="315" t="s">
        <v>77</v>
      </c>
      <c r="G206" s="294"/>
      <c r="H206" s="294" t="s">
        <v>596</v>
      </c>
      <c r="I206" s="294"/>
      <c r="J206" s="294"/>
      <c r="K206" s="337"/>
    </row>
    <row collapsed="false" customFormat="false" customHeight="true" hidden="false" ht="15" outlineLevel="0" r="207">
      <c r="B207" s="316"/>
      <c r="C207" s="322"/>
      <c r="D207" s="294"/>
      <c r="E207" s="294"/>
      <c r="F207" s="315" t="s">
        <v>433</v>
      </c>
      <c r="G207" s="294"/>
      <c r="H207" s="294" t="s">
        <v>434</v>
      </c>
      <c r="I207" s="294"/>
      <c r="J207" s="294"/>
      <c r="K207" s="337"/>
    </row>
    <row collapsed="false" customFormat="false" customHeight="true" hidden="false" ht="15" outlineLevel="0" r="208">
      <c r="B208" s="316"/>
      <c r="C208" s="294"/>
      <c r="D208" s="294"/>
      <c r="E208" s="294"/>
      <c r="F208" s="315" t="s">
        <v>431</v>
      </c>
      <c r="G208" s="294"/>
      <c r="H208" s="294" t="s">
        <v>597</v>
      </c>
      <c r="I208" s="294"/>
      <c r="J208" s="294"/>
      <c r="K208" s="337"/>
    </row>
    <row collapsed="false" customFormat="false" customHeight="true" hidden="false" ht="15" outlineLevel="0" r="209">
      <c r="B209" s="353"/>
      <c r="C209" s="322"/>
      <c r="D209" s="322"/>
      <c r="E209" s="322"/>
      <c r="F209" s="315" t="s">
        <v>435</v>
      </c>
      <c r="G209" s="300"/>
      <c r="H209" s="341" t="s">
        <v>436</v>
      </c>
      <c r="I209" s="341"/>
      <c r="J209" s="341"/>
      <c r="K209" s="354"/>
    </row>
    <row collapsed="false" customFormat="false" customHeight="true" hidden="false" ht="15" outlineLevel="0" r="210">
      <c r="B210" s="353"/>
      <c r="C210" s="322"/>
      <c r="D210" s="322"/>
      <c r="E210" s="322"/>
      <c r="F210" s="315" t="s">
        <v>437</v>
      </c>
      <c r="G210" s="300"/>
      <c r="H210" s="341" t="s">
        <v>598</v>
      </c>
      <c r="I210" s="341"/>
      <c r="J210" s="341"/>
      <c r="K210" s="354"/>
    </row>
    <row collapsed="false" customFormat="false" customHeight="true" hidden="false" ht="15" outlineLevel="0" r="211">
      <c r="B211" s="353"/>
      <c r="C211" s="322"/>
      <c r="D211" s="322"/>
      <c r="E211" s="322"/>
      <c r="F211" s="355"/>
      <c r="G211" s="300"/>
      <c r="H211" s="356"/>
      <c r="I211" s="356"/>
      <c r="J211" s="356"/>
      <c r="K211" s="354"/>
    </row>
    <row collapsed="false" customFormat="false" customHeight="true" hidden="false" ht="15" outlineLevel="0" r="212">
      <c r="B212" s="353"/>
      <c r="C212" s="294" t="s">
        <v>560</v>
      </c>
      <c r="D212" s="322"/>
      <c r="E212" s="322"/>
      <c r="F212" s="315" t="n">
        <v>1</v>
      </c>
      <c r="G212" s="300"/>
      <c r="H212" s="341" t="s">
        <v>599</v>
      </c>
      <c r="I212" s="341"/>
      <c r="J212" s="341"/>
      <c r="K212" s="354"/>
    </row>
    <row collapsed="false" customFormat="false" customHeight="true" hidden="false" ht="15" outlineLevel="0" r="213">
      <c r="B213" s="353"/>
      <c r="C213" s="322"/>
      <c r="D213" s="322"/>
      <c r="E213" s="322"/>
      <c r="F213" s="315" t="n">
        <v>2</v>
      </c>
      <c r="G213" s="300"/>
      <c r="H213" s="341" t="s">
        <v>600</v>
      </c>
      <c r="I213" s="341"/>
      <c r="J213" s="341"/>
      <c r="K213" s="354"/>
    </row>
    <row collapsed="false" customFormat="false" customHeight="true" hidden="false" ht="15" outlineLevel="0" r="214">
      <c r="B214" s="353"/>
      <c r="C214" s="322"/>
      <c r="D214" s="322"/>
      <c r="E214" s="322"/>
      <c r="F214" s="315" t="n">
        <v>3</v>
      </c>
      <c r="G214" s="300"/>
      <c r="H214" s="341" t="s">
        <v>601</v>
      </c>
      <c r="I214" s="341"/>
      <c r="J214" s="341"/>
      <c r="K214" s="354"/>
    </row>
    <row collapsed="false" customFormat="false" customHeight="true" hidden="false" ht="15" outlineLevel="0" r="215">
      <c r="B215" s="353"/>
      <c r="C215" s="322"/>
      <c r="D215" s="322"/>
      <c r="E215" s="322"/>
      <c r="F215" s="315" t="n">
        <v>4</v>
      </c>
      <c r="G215" s="300"/>
      <c r="H215" s="341" t="s">
        <v>602</v>
      </c>
      <c r="I215" s="341"/>
      <c r="J215" s="341"/>
      <c r="K215" s="354"/>
    </row>
    <row collapsed="false" customFormat="false" customHeight="true" hidden="false" ht="12.75" outlineLevel="0" r="216">
      <c r="B216" s="357"/>
      <c r="C216" s="358"/>
      <c r="D216" s="358"/>
      <c r="E216" s="358"/>
      <c r="F216" s="358"/>
      <c r="G216" s="358"/>
      <c r="H216" s="358"/>
      <c r="I216" s="358"/>
      <c r="J216" s="358"/>
      <c r="K216" s="359"/>
    </row>
  </sheetData>
  <mergeCells count="77">
    <mergeCell ref="C3:J3"/>
    <mergeCell ref="C4:J4"/>
    <mergeCell ref="C6:J6"/>
    <mergeCell ref="C7:J7"/>
    <mergeCell ref="C9:J9"/>
    <mergeCell ref="D10:J10"/>
    <mergeCell ref="D11:J11"/>
    <mergeCell ref="D13:J13"/>
    <mergeCell ref="D14:J14"/>
    <mergeCell ref="D15:J15"/>
    <mergeCell ref="F16:J16"/>
    <mergeCell ref="F17:J17"/>
    <mergeCell ref="F18:J18"/>
    <mergeCell ref="F19:J19"/>
    <mergeCell ref="F20:J20"/>
    <mergeCell ref="F21:J21"/>
    <mergeCell ref="C23:J23"/>
    <mergeCell ref="C24:J24"/>
    <mergeCell ref="D25:J25"/>
    <mergeCell ref="D26:J26"/>
    <mergeCell ref="D28:J28"/>
    <mergeCell ref="D29:J29"/>
    <mergeCell ref="D31:J31"/>
    <mergeCell ref="D32:J32"/>
    <mergeCell ref="D33:J33"/>
    <mergeCell ref="G34:J34"/>
    <mergeCell ref="G35:J35"/>
    <mergeCell ref="G36:J36"/>
    <mergeCell ref="G37:J37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E48:J48"/>
    <mergeCell ref="D49:J49"/>
    <mergeCell ref="C50:J50"/>
    <mergeCell ref="C52:J52"/>
    <mergeCell ref="C53:J53"/>
    <mergeCell ref="C55:J55"/>
    <mergeCell ref="D56:J56"/>
    <mergeCell ref="D57:J57"/>
    <mergeCell ref="D58:J58"/>
    <mergeCell ref="D59:J59"/>
    <mergeCell ref="D60:J60"/>
    <mergeCell ref="D61:J61"/>
    <mergeCell ref="D63:J63"/>
    <mergeCell ref="D64:J64"/>
    <mergeCell ref="D65:J65"/>
    <mergeCell ref="D66:J66"/>
    <mergeCell ref="D67:J67"/>
    <mergeCell ref="D68:J68"/>
    <mergeCell ref="C73:J73"/>
    <mergeCell ref="C100:J100"/>
    <mergeCell ref="C120:J120"/>
    <mergeCell ref="C145:J145"/>
    <mergeCell ref="C163:J163"/>
    <mergeCell ref="C197:J197"/>
    <mergeCell ref="H198:J198"/>
    <mergeCell ref="H200:J200"/>
    <mergeCell ref="H201:J201"/>
    <mergeCell ref="H202:J202"/>
    <mergeCell ref="H203:J203"/>
    <mergeCell ref="H204:J204"/>
    <mergeCell ref="H206:J206"/>
    <mergeCell ref="H207:J207"/>
    <mergeCell ref="H208:J208"/>
    <mergeCell ref="H209:J209"/>
    <mergeCell ref="H210:J210"/>
    <mergeCell ref="H212:J212"/>
    <mergeCell ref="H213:J213"/>
    <mergeCell ref="H214:J214"/>
    <mergeCell ref="H215:J215"/>
  </mergeCells>
  <printOptions headings="false" gridLines="false" gridLinesSet="true" horizontalCentered="false" verticalCentered="false"/>
  <pageMargins left="0.590277777777778" right="0.590277777777778" top="0.590277777777778" bottom="0.590277777777778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2018-04-22T07:55:58.00Z</dcterms:created>
  <dc:creator>Roman</dc:creator>
  <cp:lastModifiedBy>Roman</cp:lastModifiedBy>
  <dcterms:modified xsi:type="dcterms:W3CDTF">2018-04-22T07:56:07.00Z</dcterms:modified>
  <cp:revision>0</cp:revision>
</cp:coreProperties>
</file>