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kapitulace" sheetId="1" r:id="rId1"/>
    <sheet name="SO 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<sst xmlns="http://schemas.openxmlformats.org/spreadsheetml/2006/main" count="649" uniqueCount="369">
  <si>
    <t>Soupis objektů s DPH</t>
  </si>
  <si>
    <t>Stavba:20-053 - Oprava mostu u č.p. 13, Pulečný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</si>
  <si>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</si>
  <si>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</si>
  <si>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</si>
  <si>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</si>
  <si>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</si>
  <si>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</si>
  <si>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</si>
  <si>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</si>
  <si>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</si>
  <si>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</si>
  <si>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</si>
  <si>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</si>
  <si>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</si>
  <si>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</si>
  <si>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</si>
  <si>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</si>
  <si>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</si>
  <si>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20-053</t>
  </si>
  <si>
    <t>Oprava mostu u č.p. 13, Pulečný</t>
  </si>
  <si>
    <t>SO 001</t>
  </si>
  <si>
    <t>Vedlejší rozpočtové náklady - 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</si>
  <si>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</si>
  <si>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</si>
  <si>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</si>
  <si>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</si>
  <si>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</si>
  <si>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</si>
  <si>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</si>
  <si>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</si>
  <si>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</si>
  <si>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</si>
  <si>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</si>
  <si>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</si>
  <si>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</si>
  <si>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</si>
  <si>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</si>
  <si>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</si>
  <si>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</si>
  <si>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</si>
  <si>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</si>
  <si>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</si>
  <si>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02610</t>
  </si>
  <si>
    <t/>
  </si>
  <si>
    <t>ZKOUŠENÍ KONSTRUKCÍ A PRACÍ ZKUŠEBNOU ZHOTOVITELE
kontrolní zkoušky betonu, zkoušky hutnění</t>
  </si>
  <si>
    <t xml:space="preserve">KPL       </t>
  </si>
  <si>
    <t>betony  min. 6=6.000 [A]
hutnění min. 2=2.000 [B]
Celkem: A+B=8.000 [C]</t>
  </si>
  <si>
    <t>zahrnuje veškeré náklady spojené s objednatelem požadovanými zkouškami</t>
  </si>
  <si>
    <t>02720</t>
  </si>
  <si>
    <t>POMOC PRÁCE ZŘÍZ NEBO ZAJIŠŤ REGULACI A OCHRANU DOPRAVY
Zahrnuje kompletní dopravně inženýrská opatření v průběhu celé stavby, včetně osazení, údržby během stavby, přesunů a odvoz provizorního dopravního
značení. Součástí položky je i údržba a péče o dopravně inženýrská opatření v průběhu celé stavby. Součástí DIO je i příp. zakrytí stávajícího SDZ během stavby.</t>
  </si>
  <si>
    <t>1=1.000 [A]</t>
  </si>
  <si>
    <t>zahrnuje veškeré náklady spojené s objednatelem požadovanými zařízeními</t>
  </si>
  <si>
    <t>02730</t>
  </si>
  <si>
    <t>POMOC PRÁCE ZŘÍZ NEBO ZAJIŠŤ OCHRANU INŽENÝRSKÝCH SÍTÍ
CETIN a.s. - podzemní vedení metalického kabelu - ochrana během stavby dle pokynů správce - vloženo do půlené chráničky, zajištění proti poškození a výkopové práce v blízkosti metalického kabelu budou prováděny ručně! 
Chránička na vtoku, včetně kabelu jsou ve velmi špatném stavu!!! Na stav IS byl správce upozorněn investorem před započetím projektových prací!</t>
  </si>
  <si>
    <t>POMOC PRÁCE ZŘÍZ NEBO ZAJIŠŤ OCHRANU INŽENÝRSKÝCH SÍTÍ
SčVK a.s. - jednotná stoka, ocel. poklop na levém předpolí - ochrana a případná opatření při prostupu IS základem výtokového křídla vlevo</t>
  </si>
  <si>
    <t>02910</t>
  </si>
  <si>
    <t>OSTATNÍ POŽADAVKY - ZEMĚMĚŘIČSKÁ MĚŘENÍ
Geodetická činnost v průběhu provádění stavebních prací (geodet zhotovitele stavby) včetně vytyčení stavby a skutečného zjištění průběhu inženýrských sítí.
Součástí je vybudování potřebné vytyčovací sítě.</t>
  </si>
  <si>
    <t>zahrnuje veškeré náklady spojené s objednatelem požadovanými pracemi</t>
  </si>
  <si>
    <t>02943</t>
  </si>
  <si>
    <t>OSTATNÍ POŽADAVKY - VYPRACOVÁNÍ RDS
Realizační dokumentace stavby v rozsahu dle požadavků objednatele, včetně zapracování všech podmínek a požadavků stavebního povolení a podmínek stanovených zadávací dokumentací.
Součástí je předání dokumentace v tištěné podobě v počtu 3 paré a předání v elektonické podobě (rozsah a uspořádání odpovídající podobě tištěné) v uzavřeném formátu (PDF).</t>
  </si>
  <si>
    <t>02944</t>
  </si>
  <si>
    <t>OSTAT POŽADAVKY - DOKUMENTACE SKUTEČ PROVEDENÍ V DIGIT FORMĚ
v rozsahu dle přílohy č. 3 k vyhlášce č. 499/2006 Sb. ve smyslu § 125 odst. 6 stavebního zákona a dle vyhlášky 146/2008 Sb.
Součástí je předání dokumentace v tištěné podobě v počtu 3 paré.</t>
  </si>
  <si>
    <t>02950</t>
  </si>
  <si>
    <t>a</t>
  </si>
  <si>
    <t>OSTATNÍ POŽADAVKY - POSUDKY, KONTROLY, REVIZNÍ ZPRÁVY
Vypracování havarijního a povodňového plánu, včetně schválení příslušnými orgány státní správy.</t>
  </si>
  <si>
    <t>b</t>
  </si>
  <si>
    <t>OSTATNÍ POŽADAVKY - POSUDKY, KONTROLY, REVIZNÍ ZPRÁVY
práce vyplývající z podmínek stavebního povolení, bude upřesněno po získání SP,
položka bude provedena na přímý příkaz TDS</t>
  </si>
  <si>
    <t>03100</t>
  </si>
  <si>
    <t>ZAŘÍZENÍ STAVENIŠTĚ - ZŘÍZENÍ, PROVOZ, DEMONTÁŽ
Kompletní zařízení staveniště pro celou stavbu  včetně zajištění potřebných povolení a rozhodnutí.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</si>
  <si>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</si>
  <si>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</si>
  <si>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</si>
  <si>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</si>
  <si>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</si>
  <si>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</si>
  <si>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</si>
  <si>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</si>
  <si>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</si>
  <si>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Oprava mostu</t>
  </si>
  <si>
    <t>014101</t>
  </si>
  <si>
    <t>POPLATKY ZA SKLÁDKU
vyzískaná zemina</t>
  </si>
  <si>
    <t xml:space="preserve">M3        </t>
  </si>
  <si>
    <t xml:space="preserve"> pol. 131738.1: 136.084=136.084 [A]
 pol.12960  1.20=1.200 [B]
 pol. 124738  20.507=20.507 [C]
Celkem: A+B+C=157.791 [D]</t>
  </si>
  <si>
    <t>zahrnuje veškeré poplatky provozovateli skládky související s uložením odpadu na skládce.</t>
  </si>
  <si>
    <t>014102</t>
  </si>
  <si>
    <t>POPLATKY ZA SKLÁDKU
suť z vybouraných betonových a žb konstrukcí, 2,3 t/m3</t>
  </si>
  <si>
    <t xml:space="preserve">T         </t>
  </si>
  <si>
    <t>z pol. 966158 3.1*2.3=7.130 [A]</t>
  </si>
  <si>
    <t>014112</t>
  </si>
  <si>
    <t>POPLATKY ZA SKLÁDKU TYP S-IO (INERTNÍ ODPAD)
nestmelené podkladní vrstvy vozovky bez asf.tmelu 1,8 t/m3</t>
  </si>
  <si>
    <t>z pol. 113328: 4.158*1.8=7.484 [A]</t>
  </si>
  <si>
    <t>014122</t>
  </si>
  <si>
    <t>POPLATKY ZA SKLÁDKU TYP S-OO (OSTATNÍ ODPAD)
stmelené podkladní vrstvy vozovky s obsahem asfaltu, 1,8t/m3</t>
  </si>
  <si>
    <t>z pol. 113338: 4.396*1.8=7.913 [A]</t>
  </si>
  <si>
    <t>014132</t>
  </si>
  <si>
    <t xml:space="preserve">POPLATKY ZA SKLÁDKU TYP S-NO (NEBEZPEČNÝ ODPAD)
odfrézovaný, který nebude zpětně využit na doplnění krajnice asfalt. recyklátem, položka bude provedena pouze na příkaz TDI </t>
  </si>
  <si>
    <t>z pol. 113728 - pol. 56963; 1,8 t/m3: (4.256*1.8)-(3.576*0.15*1.8)=6.695 [A]</t>
  </si>
  <si>
    <t>Zemní práce</t>
  </si>
  <si>
    <t>111204</t>
  </si>
  <si>
    <t>ODSTRANĚNÍ KŘOVIN S ODVOZEM DO 5KM
křoviny a stromy do pr. 100 mm; vč. odvozu a ekologické likvidace</t>
  </si>
  <si>
    <t xml:space="preserve">M2        </t>
  </si>
  <si>
    <t>odhad 30.0=30.000 [A]</t>
  </si>
  <si>
    <t>odstranění travin, křovin a stromů do průměru 100 mm
doprava dřevin
spálení na hromadách nebo štěpkování</t>
  </si>
  <si>
    <t>113328</t>
  </si>
  <si>
    <t>ODSTRAN PODKL VOZOVEK A CHODNÍKŮ Z KAMENIVA NESTMEL, ODVOZ DO 20KM
vč.odvozu na skládku a uložení na skládku. Poplatek za skládku je uveden v položce č. 014112</t>
  </si>
  <si>
    <t>13.5*2.8*0.11=4.158 [A]</t>
  </si>
  <si>
    <t>Položka zahrnuje veškerou manipulaci s vybouranou sutí a s vybouranými hmotami vč. uložení na skládku.</t>
  </si>
  <si>
    <t>113338</t>
  </si>
  <si>
    <t>ODSTRAN PODKL VOZOVEK A CHOD S ASFALT POJIVEM, ODVOZ DO 20KM
podkladní vrstva vozovky, vč.odvozu na skládku a uložení na skládku. Poplatek za skládku je uveden v položce č. 014122.</t>
  </si>
  <si>
    <t>15.7*2.8*0.1=4.396 [A]</t>
  </si>
  <si>
    <t>113728</t>
  </si>
  <si>
    <t xml:space="preserve">FRÉZOVÁNÍ VOZOVEK ASFALTOVÝCH, ODVOZ DO 20KM
vč. zkoušek složení asf. směsi, uložení a dopravy na skládku, poplatek za skládku v položce 014132.2 . V případě, že materiál dle zkoušek bude vyhodnocen jako nebezpečný odpad, bude doprava vykázána na přímý příkaz TDS v pol. 11372B. </t>
  </si>
  <si>
    <t>19.0*2.8*0.08=4.256 [A]</t>
  </si>
  <si>
    <t>11372B</t>
  </si>
  <si>
    <t xml:space="preserve">FRÉZOVÁNÍ ZPEVNĚNÝCH PLOCH ASFALTOVÝCH - DOPRAVA
Položka bude provedena pouze na přímý příkaz TDS. 
Včetně odvozu a uložení na skládku, poplatek za skládku v položce 014132.2, v závislosti na výsledku zkoušek budou na přímý příkaz TDS upraveny km za odvoz materiálu v případě nevhodnosti materiálu. </t>
  </si>
  <si>
    <t xml:space="preserve">tkm       </t>
  </si>
  <si>
    <t>uvažováno 180km, 1,8 t/m3 ((19.0*2.8*0.08)*1.8)*180=1 378.944 [A]</t>
  </si>
  <si>
    <t>Položka zahrnuje samostatnou dopravu suti a vybouraných hmot. Množství se určí jako součin hmotnosti [t] a požadované vzdálenosti [km].</t>
  </si>
  <si>
    <t>11511</t>
  </si>
  <si>
    <t>ČERPÁNÍ VODY DO 500 L/MIN
vč. zřízení a odstranění čerpacích jímek</t>
  </si>
  <si>
    <t xml:space="preserve">HOD       </t>
  </si>
  <si>
    <t>odhad 30*8=240.000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</si>
  <si>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</si>
  <si>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</si>
  <si>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
provizorní převedení toku - plast DN 800, včetně příp. přesunů</t>
  </si>
  <si>
    <t xml:space="preserve">M         </t>
  </si>
  <si>
    <t>pro osazení tubosideru 8.0=8.000 [A]
pro výtokové čelní zdi a křídla 12.0-8.0=4.000 [B]
Celkem: A+B=12.000 [C]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</si>
  <si>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</si>
  <si>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121108</t>
  </si>
  <si>
    <t>SEJMUTÍ ORNICE NEBO LESNÍ PŮDY S ODVOZEM DO 20KM
vč. příp. ochrany proti znehodnocení a ošetřování na meziskládce (odvou pouze do 5 km); bude zpětně použito, přebytečný materiál bude odvezen na skládku</t>
  </si>
  <si>
    <t>odhad 20.0=20.000 [A]</t>
  </si>
  <si>
    <t>položka zahrnuje sejmutí ornice bez ohledu na tloušťku vrstvy a její vodorovnou dopravu
nezahrnuje uložení na trvalou skládku</t>
  </si>
  <si>
    <t>124738</t>
  </si>
  <si>
    <t>VYKOPÁVKY PRO KORYTA VODOTEČÍ TŘ. I, ODVOZ DO 20KM
poplatek za skládku uveden v pol. 014101</t>
  </si>
  <si>
    <t xml:space="preserve">pro zádlažbu v tubosideru 1.8*0.8*3.8=5.472 [A]
pro zádlažbu mimo tubosider (plocha odečtena z půdorysu) (12.7909+4.3355)*0.4=6.851 [B]
pro bet. prahy zádlažby (06*0.4)*(0.86+1.20+1.35)=8.184 [C]
Celkem: A+B+C=20.507 [D]
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</si>
  <si>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</si>
  <si>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125734</t>
  </si>
  <si>
    <t>VYKOPÁVKY ZE ZEMNÍKŮ A SKLÁDEK TŘ.I, ODVOZ DO 5KM
materiál a odvoz z meziskládky</t>
  </si>
  <si>
    <t>ornice na zpětné ohumusování z pol. 18221 a 18231: 0.10*(25.7093+12.0806)=3.779 [A]</t>
  </si>
  <si>
    <t>položka zahrnuje:
- vodorovná a svislá doprava, přemístění, přeložení, manipulace s výkopkem; kompletní provedení vykopávky nezapažené i zapažené; ošetření výkopiště po celou dobu práce v něm vč. klimatických opatření
- ztížení vykopávek v blízkosti podzemního vedení, konstrukcí a objektů vč. jejich dočasného zajištění; ztížení pod vodou, v okolí výbušnin, ve stísněných prostorech a pod.; příplatek za lepivost; těžení po vrstvách, pásech a po jiných nutných částech (figurách); čerpání vody vč. čerpacích jímek, potrubí a pohotovostní čerpací soupravy (viz ustanovení k pol. 1151,2); potřebné snížení hladiny podzemní vody; těžení a rozpojování jednotlivých balvanů; vytahování a nošení výkopku; ruční vykopávky, odstranění kořenů a napadávek; pažení, vzepření a rozepření vč. přepažování (vyjma štětových stěn); úpravu, ochranu a očištění dna, základové spáry, stěn a svahů; udržování výkopiště a jeho ochrana proti vodě; odvedení nebo obvedení vody v okolí výkopiště a ve výkopišti; třídění výkopku; veškeré pomocné konstrukce umožňující provedení vykopávky (příjezdy, sjezdy, nájezdy, lešení, podpěr. konstr., přemostění, zpevněné plochy, zakrytí a pod.);oložka nezahrnuje: práce spojené s otvírkou zemníku+ poplatek za materiál ze zemníku (zemina, ornice)</t>
  </si>
  <si>
    <t>12960</t>
  </si>
  <si>
    <t>ČIŠTĚNÍ VODOTEČÍ A MELIORAČ KANÁLŮ OD NÁNOSŮ
odtěžení nánosů naplavenin, vč.odvozu na skládku, poplatek za skládku uveden v pol. 014101</t>
  </si>
  <si>
    <t>odhad nánosů na výtoku 6.0*0.5*0.4=1.200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</si>
  <si>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</si>
  <si>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131738</t>
  </si>
  <si>
    <t>HLOUBENÍ JAM ZAPAŽ I NEPAŽ TŘ. I, ODVOZ DO 20KM
vč.odvozu a uložení na skládku, poplatek za skládku uveden v položce č. 014101</t>
  </si>
  <si>
    <t>plochy odečtyny z podélného řezu:
pro tubosider  ((1.0+3.8+1.0)*(1.5+6.0)*2.70)-stávající kce(2.0311+1.3767+2.0347)*3.8=96.769 [A]
pro výtok. křídlo vpravo ((2.30*2.70)/2)*(11.0+1.5)=38.813 [B]
patky pro kotvení zábradlí 5*(3.14*0.2*0.2)*0.8=0.502 [C]
Celkem: A+B+C=136.084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</si>
  <si>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</si>
  <si>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171101</t>
  </si>
  <si>
    <t>ULOŽENÍ SYPANINY DO NÁSYPŮ SE ZHUTNĚNÍM DO 95% PS
mimo tubosider - zemina vhodná do násypu dle ČSN 73 6133, hutnění po vrstvách o max. tl. 300 mm</t>
  </si>
  <si>
    <t>plocha odečtena z PD:
pro tubosider ((1.0+3.8+1.0)*(1.5+6.0)*2.70)-((2.0347+1.4751)*3.8)-4.6547*(3.8-2*0.55)=91.545 [A]
pro výtok. křídlo vpravo ((2.15*2.7)/2)*(11.0+1.5))=36.281 [B]
Celkem: A+B=127.826 [C]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</si>
  <si>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</si>
  <si>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</si>
  <si>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</si>
  <si>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říms na vtoku (odhad) 2.0+4.0=6.000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</si>
  <si>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</si>
  <si>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17680</t>
  </si>
  <si>
    <t>VÝPLNĚ Z NAKUPOVANÝCH MATERIÁLŮ
v okolí tubosideru - zemina vhodná do násypu dle ČSN 73 6133, hutnění symetricky po vrstvách o max. tl. 150 mm, zrnitost 0-32, zhutěno na min. 98% PS, zásyp pod troubou hutnit ručně</t>
  </si>
  <si>
    <t>4.6547*(3.8-2*0.55)=12.568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</si>
  <si>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</si>
  <si>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17750</t>
  </si>
  <si>
    <t>ZEMNÍ HRÁZKY ZE ZEMIN NEPROPUSTNÝCH
těsnící hrazky v korytě, např. pytle plněné pískem, včetně přesunů a manipulace</t>
  </si>
  <si>
    <t>(2*1.5+2*1.0+13.0)*0.5*0.6=5.400 [A]</t>
  </si>
  <si>
    <t>18214</t>
  </si>
  <si>
    <t>ÚPRAVA POVRCHŮ SROVNÁNÍM ÚZEMÍ V TL DO 0,25M</t>
  </si>
  <si>
    <t>plochy odečteny z půdorysu 17.9200+3.5760=21.496 [A]</t>
  </si>
  <si>
    <t>položka zahrnuje srovnání výškových rozdílů terénu</t>
  </si>
  <si>
    <t>18221</t>
  </si>
  <si>
    <t>ROZPROSTŘENÍ ORNICE VE SVAHU V TL DO 0,10M
vč. dopravy z meziskládky do 5 km</t>
  </si>
  <si>
    <t>1/3 plochy odečtené z půdorysu: 17.9200/3=5.973 [A]</t>
  </si>
  <si>
    <t>položka zahrnuje:
nutné přemístění ornice z dočasných skládek 
rozprostření ornice v předepsané tloušťce ve svahu přes 1:5</t>
  </si>
  <si>
    <t>18231</t>
  </si>
  <si>
    <t>ROZPROSTŘENÍ ORNICE V ROVINĚ V TL DO 0,10M
vč. dopravy z meziskládky do 5 km</t>
  </si>
  <si>
    <t>2/3 plochy odečtené z půdorysu: (17.9200/3)*2=11.947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</si>
  <si>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</si>
  <si>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</si>
  <si>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osetí travní směsí podléhající schválení TDI, vč. zalití a ošetřování</t>
  </si>
  <si>
    <t>plocha odečtena z půdorysu 17.9200=17.920 [A]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</si>
  <si>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</si>
  <si>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</si>
  <si>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</si>
  <si>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
včetně obetonování mezerovitým betonem, podkladního betonu a vyústění</t>
  </si>
  <si>
    <t>9.70+6.35=16.050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</si>
  <si>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</si>
  <si>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261512</t>
  </si>
  <si>
    <t>VRTY PRO KOTVENÍ A INJEKTÁŽ TŘ V NA POVRCHU D DO 16MM</t>
  </si>
  <si>
    <t>pro kotvení zábradlí (5+9)*4*0.2=11.200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</si>
  <si>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</si>
  <si>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27157</t>
  </si>
  <si>
    <t>POLŠTÁŘE POD ZÁKLADY Z KAMENIVA TĚŽENÉHO
ŠD fr. 0-63, hutněný polštář</t>
  </si>
  <si>
    <t>pod křídly.
vtok 1.7*(0.2+5.0+0.2)*0.15=1.377 [A]
výtok 1.7*(0.2+6.41+4.55+0.2)*0.15=2.897 [B]
Celkem: A+B=4.274 [C]</t>
  </si>
  <si>
    <t>položka zahrnuje dodávku předepsaného kameniva, mimostaveništní a vnitrostaveništní dopravu a jeho uložení
není-li v zadávací dokumentaci uvedeno jinak, jedná se o nakupovaný materiál</t>
  </si>
  <si>
    <t>272324</t>
  </si>
  <si>
    <t>ZÁKLADY ZE ŽELEZOBETONU DO C25/30
C25/30-XA1+XC2+XF3</t>
  </si>
  <si>
    <t>základy křídel:
vtok 1.2150*(1.73+1.41)=3.815 [A]
výtok 1.2150*(2.71+1.83+4.57)=11.069 [B]
Celkem: A+B=14.884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</si>
  <si>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</si>
  <si>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</si>
  <si>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
odhad stupně vyztužení 2.5%</t>
  </si>
  <si>
    <t>základy křídel:
vtok (1.2150*(1.73+1.41))*0.025*7850/1000=0.749 [A]
výtok (1.2150*(2.71+1.83+4.57))*0.025*7850/1000=2.172 [B]
Celkem: A+B=2.921 [C]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</si>
  <si>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</si>
  <si>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Svislé konstrukce</t>
  </si>
  <si>
    <t>317325</t>
  </si>
  <si>
    <t>ŘÍMSY ZE ŽELEZOBETONU DO C30/37
beton C30/37-XC4+XD3+XF4</t>
  </si>
  <si>
    <t>plocha odečtena z tvaru říms:
0.1669*(5.0+6.41+4.55)=2.664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</si>
  <si>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</si>
  <si>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</si>
  <si>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odhad stupně vyztužení 3.5%, včetně kotevních trnů</t>
  </si>
  <si>
    <t>plocha odečtena z tvaru říms:
(0.1669*(5.0+6.41+4.55))*0.035*7850/1000=0.732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</si>
  <si>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</si>
  <si>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327215</t>
  </si>
  <si>
    <t>PŘEZDĚNÍ ZDÍ Z KAMENNÉHO ZDIVA</t>
  </si>
  <si>
    <t>regulační zdi toku na vtoku - rozměry skrytých konstrukcí jsou odhadnuty
0.6*1.5*(4.5+2.8+1.0)=7.470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</si>
  <si>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</si>
  <si>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327221</t>
  </si>
  <si>
    <t>OBKLAD ZDÍ OPĚRNÝCH, ZÁRUBNÍCH, NÁBŘEŽNÍCH KVÁDROVÝ A ŘÁDKOVÝ
žulový obklad, řádkové zdivo o tl. 250mm</t>
  </si>
  <si>
    <t>dříky čelních zdí a křídel:
vtok ((1.65*5.0)-1.6035)*0.25=1.662 [A]
výtok ((1.65*(6.41+4.55))-1.6035)*0.25=4.120 [B]
Celkem: A+B=5.782 [C]</t>
  </si>
  <si>
    <t>položka zahrnuje dodávku a osazení dvoustranně lícovaného kamene, jeho případné kotvení se všemi souvisejícími materiály a pracemi, dodávku předepsané malty, spárování.</t>
  </si>
  <si>
    <t>333215</t>
  </si>
  <si>
    <t>PŘEZDĚNÍ OPĚR A KŘÍDEL Z KAMENNÉHO ZDIVA</t>
  </si>
  <si>
    <t>křídla na výtoku:
v místě napojení na stávajícví regul. zeď toku (vlevo)
2.3*1.0*2.0=4.600 [A]
na konci křídla (vpravo)
1.0*2.0*0.8=1.600 [B]
Celkem: A+B=6.200 [C]</t>
  </si>
  <si>
    <t>333324</t>
  </si>
  <si>
    <t>MOSTNÍ OPĚRY A KŘÍDLA ZE ŽELEZOVÉHO BETONU DO C25/30
beton C25/30-XC2+XF2</t>
  </si>
  <si>
    <t>dříky čelních zdí a křídel:
vtok ((1.65*5.0)-1.6035)*0.55=3.656 [A]
výtok ((1.65*(6.41+4.55))-1.6035)*0.55=9.064 [B]
Celkem: A+B=12.720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</si>
  <si>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</si>
  <si>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</si>
  <si>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
odhad stupně vyztužení 2.5%</t>
  </si>
  <si>
    <t>dříky čelních zdí a křídel:
vtok (((1.65*5.0)-1.6035)*0.55)*0.025*7850/1000=0.717 [A]
výtok (((1.65*(6.41+4.55))-1.6035)*0.55)*0.025*7850/1000=1.779 [B]
Celkem: A+B=2.496 [C]</t>
  </si>
  <si>
    <t>333366</t>
  </si>
  <si>
    <t>VÝZTUŽ MOSTNÍCH OPĚR A KŘÍDEL Z KARI SÍTÍ
KARI síť 100x100x8</t>
  </si>
  <si>
    <t>KARI síť na rubu opěr, 20% na prostřihy a přesahy 1.20*(1.62*5.0+1.62*(6.41+4.55))*7.9/1000=0.245 [A]</t>
  </si>
  <si>
    <t>Vodorovné konstrukce</t>
  </si>
  <si>
    <t>421325</t>
  </si>
  <si>
    <t>MOSTNÍ NOSNÉ DESKOVÉ KONSTRUKCE ZE ŽELEZOBETONU C30/37
roznášecí deska nad tubosiderem C30/37-XC4+XD3+XF4</t>
  </si>
  <si>
    <t>plocha odečtena z příčného řezu 0.3546*3.86=1.369 [A]</t>
  </si>
  <si>
    <t>421366</t>
  </si>
  <si>
    <t>VÝZTUŽ MOSTNÍ DESKOVÉ KONSTRUKCE Z KARI SÍTÍ
dvojitá KARI síť 100x100x8</t>
  </si>
  <si>
    <t>20% na prostřihy a přesahy 1.2*2*(2.15*3.86)/1000=0.020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</si>
  <si>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</si>
  <si>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43119</t>
  </si>
  <si>
    <t>SCHODIŠŤ KONSTR Z DÍLCŮ KAMENNÝCH
kamenné stupně, včetně dopravy a osazení - žula</t>
  </si>
  <si>
    <t>oprava schodiště na vtoku (odhad)
1.50=1.500 [A]</t>
  </si>
  <si>
    <t>Položka zahrnuje veškerý materiál, výrobky a polotovary, včetně mimostaveništní a vnitrostaveništní dopravy (rovněž přesuny), včetně naložení a složení, případně s uložením.</t>
  </si>
  <si>
    <t>431324</t>
  </si>
  <si>
    <t>SCHODIŠŤ KONSTR ZE ŽELEZOBETONU DO C25/30</t>
  </si>
  <si>
    <t>podklad kamenných stupňů (odhad) 2.0=2.000 [A]</t>
  </si>
  <si>
    <t>431366</t>
  </si>
  <si>
    <t>VÝZTUŽ SCHODIŠŤ KONSTR Z KARI SÍTÍ</t>
  </si>
  <si>
    <t>odhad 0.1=0.100 [A]</t>
  </si>
  <si>
    <t>451312</t>
  </si>
  <si>
    <t>PODKLADNÍ A VÝPLŇOVÉ VRSTVY Z PROSTÉHO BETONU C12/15
vč. izolace proti zemní vlhkosti ALP+2xALN</t>
  </si>
  <si>
    <t>podkladní beton pod křídly:
vtok 2.0*(0.3+5.0+0.3)*0.15=1.680 [A]
výtok 2.0*(0.3+6.41+4.55+0.3)*0.15=3.468 [B]
Celkem: A+B=5.148 [C]</t>
  </si>
  <si>
    <t>451314</t>
  </si>
  <si>
    <t>PODKLADNÍ A VÝPLŇOVÉ VRSTVY Z PROSTÉHO BETONU C25/30
vč. izolace proti zemní vlhkosti ALP+2xALN</t>
  </si>
  <si>
    <t xml:space="preserve">prahy dlažeb:
vtok  0.4*0.5*(3.5+4.3+0.9+0.6+1.45)=2.150 [A] 
výtok 0.4*0.5*(7.5+1.4+4.8)=2.740 [B]
obetonávka tubosideru do 2/3 výšky, plocha odečtena z podélného řezu
1.4761*3.8=5.609 [C]
Celkem: A+B+C=10.499 [D]
</t>
  </si>
  <si>
    <t>461314</t>
  </si>
  <si>
    <t>PATKY Z PROSTÉHO BETONU C25/30
pro zábradelní sloupky mimo římsu</t>
  </si>
  <si>
    <t>bet. patky pro osazení zábradelních sloupků
5*(3.14*0.2*0.2)*0.8=0.502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</si>
  <si>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</si>
  <si>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46251</t>
  </si>
  <si>
    <t>ZÁHOZ Z LOMOVÉHO KAMENE
ochranný zához v korytě z lom.kamene min. hmotnosti 150 kg/ks</t>
  </si>
  <si>
    <t>před bet. prahy zádlažby:
vtok (odhad) 0.5=0.500 [A]
výtok, plochy odečteny z půdorysu (4.4253+2.3306)*0.3=2.027 [B]
Celkem: A+B=2.527 [C]</t>
  </si>
  <si>
    <t>položka zahrnuje:
- dodávku a zához lomového kamene předepsané frakce včetně mimostaveništní a vnitrostaveništní dopravy
není-li v zadávací dokumentaci uvedeno jinak, jedná se o nakupovaný materiál</t>
  </si>
  <si>
    <t>465512</t>
  </si>
  <si>
    <t>DLAŽBY Z LOMOVÉHO KAMENE NA MC
kámen žula, tl. kamene min. 200mm, včetně podkl. betonu min. tl. 150 mm</t>
  </si>
  <si>
    <t>plochy odečteny z půdorysu
opevnění násypových svahů (3.8523+2.8577)*0.35=2.349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</si>
  <si>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</si>
  <si>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DLAŽBY Z LOMOVÉHO KAMENE NA MC
kámen žula, tl. kamene min. 200mm, včetně podkl. betonu min. tl. 200 mm a vytvarování kynety</t>
  </si>
  <si>
    <t>dlažba v korytě (4.1354+12.7909)*0.40=6.771 [A]
dlažba v tubosideru, plocha odečtena z podélného řezu
0.7569*3.8=2.876 [B] 
Celkem: A+B=9.647 [C]</t>
  </si>
  <si>
    <t>467314</t>
  </si>
  <si>
    <t>STUPNĚ A PRAHY VODNÍCH KORYT Z PROSTÉHO BETONU C25/30</t>
  </si>
  <si>
    <t>0.6*0.4*(0.86+1.20+1.35)=0.818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</si>
  <si>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</si>
  <si>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Komunikace</t>
  </si>
  <si>
    <t>56330</t>
  </si>
  <si>
    <t>VOZOVKOVÉ VRSTVY ZE ŠTĚRKODRTI
ŠD 0/32, vč. zkoušek hutnění</t>
  </si>
  <si>
    <t>0.15*3.0*(7.11+5.82)=5.819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</si>
  <si>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</si>
  <si>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56963</t>
  </si>
  <si>
    <t>ZPEVNĚNÍ KRAJNIC Z RECYKLOVANÉHO MATERIÁLU TL DO 150MM
vč. hutnění; bude použit stávající vyzískaný materiál, v případě nedostatku nebo nekvalitního materiálu zajistí zhotovitel chybějící objem</t>
  </si>
  <si>
    <t>plochy odečteny z půdorysu:
3.5760=3.576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</si>
  <si>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</si>
  <si>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</si>
  <si>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
PI-E 0.60 kg /m2</t>
  </si>
  <si>
    <t>pod ACP 14.5*3.0=43.500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</si>
  <si>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</si>
  <si>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</si>
  <si>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spoj. postřik s asfalt. emulzí PS-E 0.40kg/m2</t>
  </si>
  <si>
    <t>plochy odečteny z půdorysu: 57.4301+15.75*3.0=104.680 [A]</t>
  </si>
  <si>
    <t>574A33</t>
  </si>
  <si>
    <t>ASFALTOVÝ BETON PRO OBRUSNÉ VRSTVY ACO 11 TL. 40MM
vč.zatěsnění spár a jejich řezání, zálivek a předtěsnění spár</t>
  </si>
  <si>
    <t>plocha odečtena z půdorysu:
57.4301=57.430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</si>
  <si>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</si>
  <si>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</si>
  <si>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16S TL. 60MM</t>
  </si>
  <si>
    <t>plocha odečtena z půdorysu: 15.72*3.0=47.160 [A]</t>
  </si>
  <si>
    <t>574E46</t>
  </si>
  <si>
    <t>ASFALTOVÝ BETON PRO PODKLADNÍ VRSTVY ACP 16+, 16S TL. 50MM</t>
  </si>
  <si>
    <t>14.6*3.0=43.800 [A]</t>
  </si>
  <si>
    <t>58920</t>
  </si>
  <si>
    <t>VÝPLŇ SPAR MODIFIKOVANÝM ASFALTEM
š.15mm</t>
  </si>
  <si>
    <t>napojení na stávající vozovku: 2.87+2.04+2.75=7.660 [A]</t>
  </si>
  <si>
    <t>položka zahrnuje:
- dodávku předepsaného materiálu
- vyčištění a výplň spar tímto materiálem</t>
  </si>
  <si>
    <t>VÝPLŇ SPAR MODIFIKOVANÝM ASFALTEM
podél obrubníků a říms, š. 15-20mm</t>
  </si>
  <si>
    <t>římsy  5.0+6.41+4.55=15.960 [A]
bet. obruby  6.41+2.0+2.0+2.5+3.35=16.260 [B]
Celkem: A+B=32.220 [C]</t>
  </si>
  <si>
    <t>Přidružená stavební výroba</t>
  </si>
  <si>
    <t>711131</t>
  </si>
  <si>
    <t>IZOLACE BĚŽNÝCH KONSTRUKCÍ PROTI VOLNĚ STÉKAJÍCÍ VODĚ ASFALTOVÝMI NÁTĚRY
ALP + 2x ALN</t>
  </si>
  <si>
    <t>rub křídel (0.4+0.41+1.55+0.3+0.8)*(5.0+6.41+4.55)=55.222 [A]
líc (0.8+0.3+0.15)*(5.0+6.41+4.55)=19.950 [B]
boky (plochy odečteny z tvaru SS) 4*(1.215+0.8635)=8.314 [C]
v místě dosypaného terénu (odhad) 3*2.0=6.000 [D]
Celkem: A+B+C+D=89.486 [E]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</si>
  <si>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</si>
  <si>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78383</t>
  </si>
  <si>
    <t>NÁTĚRY BETON KONSTR TYP S4 (OS-C)
typ S4 dle TKP 31</t>
  </si>
  <si>
    <t>ochranný nátěr říms (0.15+0.15)*(5.0+6.41+4.55)=4.788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</si>
  <si>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</si>
  <si>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</si>
  <si>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86384</t>
  </si>
  <si>
    <t>POTRUBÍ Z TRUB OCELOVÝCH DN DO 1600MM
tubosideru tlamového profilu o světlosti 1.84 m a podchozí výšky 1.40 m, tl. stěny 3mm, včetně povrchové úpravy, dopravy, montáže, spojovacího materiálu a PKO</t>
  </si>
  <si>
    <t>3.8=3.800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</si>
  <si>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- opláštění dle dokumentace a nutné opravy opláštění při jeho poškození
nezahrnuje tlakovou zkoušku ani proplacha dezinfekci</t>
  </si>
  <si>
    <t>87627</t>
  </si>
  <si>
    <t>CHRÁNIČKY Z TRUB PLASTOVÝCH DN DO 100MM
rezervní chráničky v římsách, DN 100 mm; vč.zatahovacího lanka a zavíčkování</t>
  </si>
  <si>
    <t>5.0+(6.41+4.55)=15.960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</si>
  <si>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</si>
  <si>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Ostatní konstrukce a práce</t>
  </si>
  <si>
    <t>9</t>
  </si>
  <si>
    <t>9112B1</t>
  </si>
  <si>
    <t>ZÁBRADLÍ MOSTNÍ SE SVISLOU VÝPLNÍ - DODÁVKA A MONTÁŽ
včetně PKO, spojovacího materiálu a kotevních desek</t>
  </si>
  <si>
    <t>8.0+16.2=24.200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</si>
  <si>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</si>
  <si>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917224</t>
  </si>
  <si>
    <t>SILNIČNÍ A CHODNÍKOVÉ OBRUBY Z BETONOVÝCH OBRUBNÍKŮ ŠÍŘ 150MM
vč.dodání, lože, krácení, osazení</t>
  </si>
  <si>
    <t>6.4+2.0+2.0+2.5=12.900 [A]</t>
  </si>
  <si>
    <t>Položka zahrnuje:
dodání a pokládku betonových obrubníků o rozměrech předepsaných zadávací dokumentací
betonové lože i boční betonovou opěrku.</t>
  </si>
  <si>
    <t>91781</t>
  </si>
  <si>
    <t>VÝŠKOVÁ ÚPRAVA OBRUBNÍKŮ BETONOVÝCH</t>
  </si>
  <si>
    <t>3*2.0+2.5=8.500 [A]</t>
  </si>
  <si>
    <t>Položka výšková úprava obrub zahrnuje jejich vytrhání, očištění, manipulaci, nové betonové lože a osazení. Případné nutné doplnění novými obrubami se uvede v položkách 9172 až 9177.</t>
  </si>
  <si>
    <t>919111</t>
  </si>
  <si>
    <t>ŘEZÁNÍ ASFALTOVÉHO KRYTU VOZOVEK TL DO 50MM
hl. 20mm, š.15mm</t>
  </si>
  <si>
    <t>položka zahrnuje řezání vozovkové vrstvy v předepsané tloušťce, včetně spotřeby vody</t>
  </si>
  <si>
    <t>ŘEZÁNÍ ASFALTOVÉHO KRYTU VOZOVEK TL DO 50MM
hl. 40-60mm, š. 15-20mm</t>
  </si>
  <si>
    <t>podél říms  5.0+6.41+4.55=15.960 [A]
podél bet. obruby  6.41+2.0+2.0+2.5+3.35=16.260 [B]
Celkem: A+B=32.220 [C]</t>
  </si>
  <si>
    <t>93135</t>
  </si>
  <si>
    <t>TĚSNĚNÍ DILATAČ SPAR PRYŽ PÁSKOU NEBO KRUH PROFILEM</t>
  </si>
  <si>
    <t>položka zahrnuje dodávku a osazení předepsaného materiálu, očištění ploch spáry před úpravou, očištění okolí spáry po úpravě</t>
  </si>
  <si>
    <t>93543</t>
  </si>
  <si>
    <t>ŽLABY Z DÍLCŮ Z POLYMERBETONU SVĚTLÉ ŠÍŘKY DO 200MM VČETNĚ MŘÍŽÍ
včetně dopravy, osazení, úprav při napojení na bet. žlabovky a vyústění</t>
  </si>
  <si>
    <t>2.5=2.500 [A]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</si>
  <si>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</si>
  <si>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935843</t>
  </si>
  <si>
    <t>PŘEDLÁŽDĚNÍ ŽLABŮ A RIGOLŮ DLÁŽDĚNÝCH Z BETON DLAŽDIC</t>
  </si>
  <si>
    <t>0.6*1.5=0.900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</si>
  <si>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</t>
  </si>
  <si>
    <t>936501</t>
  </si>
  <si>
    <t>DROBNÉ DOPLŇK KONSTR KOVOVÉ NEREZ
dodatečně vlepované kotvy pro kotvení zábradlí</t>
  </si>
  <si>
    <t xml:space="preserve">KG        </t>
  </si>
  <si>
    <t>(5+9)*4*0.5=28.000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</si>
  <si>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</si>
  <si>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966138</t>
  </si>
  <si>
    <t>BOURÁNÍ KONSTRUKCÍ Z KAMENE NA MC S ODVOZEM DO 20KM
kámen je majetkem investora, vč.odvozu na skládku, příp. na místo určené investorem,  poplatek za uložení na skládku uveden v pol. č. 014102</t>
  </si>
  <si>
    <t>rozměry skrytých konstrukcí jsou odhadnuty:
klenba plocha odečtena z podélného řezu 1.3736*3.8=5.220 [A]
opěry, vč. základů plocha odečtena z podélného řezu  2.0311*3.8=7.718 [B]
křídla vtok 6.30*1.3*0.8=6.552 [C]
základ křídel vtok 1.0*1.5*6.3=9.450 [D]
křídla výtok 1.45*10.10*0.8=11.716 [E]
základ křídel výtok 1.0*1.5*10.10=15.150 [F]
Celkem: A+B+C+D+E+F=55.806 [G]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</si>
  <si>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</si>
  <si>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</si>
  <si>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vč.odvozu na skládku, poplatek za uložení na skládku uveden v pol. č. 014102</t>
  </si>
  <si>
    <t>rozměry skrytých konstrukcí jsou odhadnuty:
čelní zeď na vtoku 2.2*1.0*0.5=1.100 [A]
bet. mazanina v koruně křídel (odhad) 2.0=2.000 [B]
Celkem: A+B=3.100 [C]</t>
  </si>
  <si>
    <t>966188</t>
  </si>
  <si>
    <t>DEMONTÁŽ KONSTRUKCÍ KOVOVÝCH S ODVOZEM DO 20KM
vč.odvozu na místo určené investorem, předpoklad do 20 km, příp. do kovošrotu</t>
  </si>
  <si>
    <t>odstranění zábradlí, 12kg/bm: 0,012*(5.7+14.2)=0.239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</si>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</sst>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001'!H53</f>
        <v>0</v>
      </c>
      <c r="D11" s="10">
        <f>'SO 001'!P53</f>
        <v>0</v>
      </c>
      <c r="E11" s="10">
        <f>C11+D11</f>
        <v>0</v>
      </c>
    </row>
    <row r="12" spans="1:5" ht="12.75" customHeight="1">
      <c r="A12" s="6" t="s">
        <v>78</v>
      </c>
      <c r="B12" s="6" t="s">
        <v>79</v>
      </c>
      <c r="C12" s="10">
        <f>'SO 201'!H272</f>
        <v>0</v>
      </c>
      <c r="D12" s="10">
        <f>'SO 201'!P272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01'!A1" tooltip="Odkaz na stranku objektu [SO 201]" display="SO 2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38" activePane="bottomLeft" state="frozen"/>
      <selection pane="topLeft" activeCell="A1" sqref="A1"/>
      <selection pane="bottomLeft" activeCell="G12" sqref="G12:G5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8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4:7" ht="38.25">
      <c r="D13" s="12" t="s">
        <v>47</v>
      </c>
      <c r="G13" s="11"/>
    </row>
    <row r="14" spans="4:7" ht="12.75">
      <c r="D14" s="12" t="s">
        <v>48</v>
      </c>
      <c r="G14" s="11"/>
    </row>
    <row r="15" spans="1:16" ht="63.75">
      <c r="A15" s="6">
        <v>2</v>
      </c>
      <c r="B15" s="6" t="s">
        <v>49</v>
      </c>
      <c r="C15" s="6" t="s">
        <v>44</v>
      </c>
      <c r="D15" s="6" t="s">
        <v>50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spans="4:7" ht="12.75">
      <c r="D16" s="12" t="s">
        <v>51</v>
      </c>
      <c r="G16" s="11"/>
    </row>
    <row r="17" spans="4:7" ht="12.75">
      <c r="D17" s="12" t="s">
        <v>52</v>
      </c>
      <c r="G17" s="11"/>
    </row>
    <row r="18" spans="1:16" ht="76.5">
      <c r="A18" s="6">
        <v>3</v>
      </c>
      <c r="B18" s="6" t="s">
        <v>53</v>
      </c>
      <c r="C18" s="6" t="s">
        <v>24</v>
      </c>
      <c r="D18" s="6" t="s">
        <v>54</v>
      </c>
      <c r="E18" s="6" t="s">
        <v>46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spans="4:7" ht="12.75">
      <c r="D19" s="12" t="s">
        <v>51</v>
      </c>
      <c r="G19" s="11"/>
    </row>
    <row r="20" spans="4:7" ht="12.75">
      <c r="D20" s="12" t="s">
        <v>52</v>
      </c>
      <c r="G20" s="11"/>
    </row>
    <row r="21" spans="1:16" ht="38.25">
      <c r="A21" s="6">
        <v>4</v>
      </c>
      <c r="B21" s="6" t="s">
        <v>53</v>
      </c>
      <c r="C21" s="6" t="s">
        <v>34</v>
      </c>
      <c r="D21" s="6" t="s">
        <v>55</v>
      </c>
      <c r="E21" s="6" t="s">
        <v>46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spans="4:7" ht="12.75">
      <c r="D22" s="12" t="s">
        <v>51</v>
      </c>
      <c r="G22" s="11"/>
    </row>
    <row r="23" spans="4:7" ht="12.75">
      <c r="D23" s="12" t="s">
        <v>52</v>
      </c>
      <c r="G23" s="11"/>
    </row>
    <row r="24" spans="1:16" ht="51">
      <c r="A24" s="6">
        <v>5</v>
      </c>
      <c r="B24" s="6" t="s">
        <v>56</v>
      </c>
      <c r="C24" s="6" t="s">
        <v>44</v>
      </c>
      <c r="D24" s="6" t="s">
        <v>57</v>
      </c>
      <c r="E24" s="6" t="s">
        <v>46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spans="4:7" ht="12.75">
      <c r="D25" s="12" t="s">
        <v>51</v>
      </c>
      <c r="G25" s="11"/>
    </row>
    <row r="26" spans="4:7" ht="12.75">
      <c r="D26" s="12" t="s">
        <v>58</v>
      </c>
      <c r="G26" s="11"/>
    </row>
    <row r="27" spans="1:16" ht="89.25">
      <c r="A27" s="6">
        <v>6</v>
      </c>
      <c r="B27" s="6" t="s">
        <v>59</v>
      </c>
      <c r="C27" s="6" t="s">
        <v>44</v>
      </c>
      <c r="D27" s="6" t="s">
        <v>60</v>
      </c>
      <c r="E27" s="6" t="s">
        <v>46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spans="4:7" ht="12.75">
      <c r="D28" s="12" t="s">
        <v>51</v>
      </c>
      <c r="G28" s="11"/>
    </row>
    <row r="29" spans="4:7" ht="12.75">
      <c r="D29" s="12" t="s">
        <v>58</v>
      </c>
      <c r="G29" s="11"/>
    </row>
    <row r="30" spans="1:16" ht="51">
      <c r="A30" s="6">
        <v>7</v>
      </c>
      <c r="B30" s="6" t="s">
        <v>61</v>
      </c>
      <c r="C30" s="6" t="s">
        <v>44</v>
      </c>
      <c r="D30" s="6" t="s">
        <v>62</v>
      </c>
      <c r="E30" s="6" t="s">
        <v>46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spans="4:7" ht="12.75">
      <c r="D31" s="12" t="s">
        <v>51</v>
      </c>
      <c r="G31" s="11"/>
    </row>
    <row r="32" spans="4:7" ht="12.75">
      <c r="D32" s="12" t="s">
        <v>58</v>
      </c>
      <c r="G32" s="11"/>
    </row>
    <row r="33" spans="1:16" ht="38.25">
      <c r="A33" s="6">
        <v>8</v>
      </c>
      <c r="B33" s="6" t="s">
        <v>63</v>
      </c>
      <c r="C33" s="6" t="s">
        <v>64</v>
      </c>
      <c r="D33" s="6" t="s">
        <v>65</v>
      </c>
      <c r="E33" s="6" t="s">
        <v>46</v>
      </c>
      <c r="F33" s="8">
        <v>1</v>
      </c>
      <c r="G33" s="11"/>
      <c r="H33" s="10">
        <f>ROUND((G33*F33),2)</f>
        <v>0</v>
      </c>
      <c r="O33">
        <f>rekapitulace!H6</f>
        <v>0</v>
      </c>
      <c r="P33">
        <f>O33/100*H33</f>
        <v>0</v>
      </c>
    </row>
    <row r="34" spans="4:7" ht="12.75">
      <c r="D34" s="12" t="s">
        <v>51</v>
      </c>
      <c r="G34" s="11"/>
    </row>
    <row r="35" spans="4:7" ht="12.75">
      <c r="D35" s="12" t="s">
        <v>58</v>
      </c>
      <c r="G35" s="11"/>
    </row>
    <row r="36" spans="1:16" ht="38.25">
      <c r="A36" s="6">
        <v>9</v>
      </c>
      <c r="B36" s="6" t="s">
        <v>63</v>
      </c>
      <c r="C36" s="6" t="s">
        <v>66</v>
      </c>
      <c r="D36" s="6" t="s">
        <v>67</v>
      </c>
      <c r="E36" s="6" t="s">
        <v>46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spans="4:7" ht="12.75">
      <c r="D37" s="12" t="s">
        <v>51</v>
      </c>
      <c r="G37" s="11"/>
    </row>
    <row r="38" spans="4:7" ht="12.75">
      <c r="D38" s="12" t="s">
        <v>58</v>
      </c>
      <c r="G38" s="11"/>
    </row>
    <row r="39" spans="1:16" ht="191.25">
      <c r="A39" s="6">
        <v>10</v>
      </c>
      <c r="B39" s="6" t="s">
        <v>68</v>
      </c>
      <c r="C39" s="6" t="s">
        <v>44</v>
      </c>
      <c r="D39" s="6" t="s">
        <v>69</v>
      </c>
      <c r="E39" s="6" t="s">
        <v>46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spans="4:7" ht="12.75">
      <c r="D40" s="12" t="s">
        <v>51</v>
      </c>
      <c r="G40" s="11"/>
    </row>
    <row r="41" spans="4:7" ht="25.5">
      <c r="D41" s="12" t="s">
        <v>70</v>
      </c>
      <c r="G41" s="11"/>
    </row>
    <row r="42" spans="1:16" ht="12.75" customHeight="1">
      <c r="A42" s="13"/>
      <c r="B42" s="13"/>
      <c r="C42" s="13" t="s">
        <v>42</v>
      </c>
      <c r="D42" s="13" t="s">
        <v>41</v>
      </c>
      <c r="E42" s="13"/>
      <c r="F42" s="13"/>
      <c r="G42" s="11"/>
      <c r="H42" s="13">
        <f>SUM(H12:H41)</f>
        <v>0</v>
      </c>
      <c r="P42">
        <f>ROUND(SUM(P12:P41),2)</f>
        <v>0</v>
      </c>
    </row>
    <row r="43" ht="12.75" customHeight="1">
      <c r="G43" s="11"/>
    </row>
    <row r="44" spans="1:16" ht="12.75" customHeight="1">
      <c r="A44" s="13"/>
      <c r="B44" s="13"/>
      <c r="C44" s="13"/>
      <c r="D44" s="13" t="s">
        <v>71</v>
      </c>
      <c r="E44" s="13"/>
      <c r="F44" s="13"/>
      <c r="G44" s="11"/>
      <c r="H44" s="13">
        <f>+H42</f>
        <v>0</v>
      </c>
      <c r="P44">
        <f>+P42</f>
        <v>0</v>
      </c>
    </row>
    <row r="45" ht="12.75" customHeight="1">
      <c r="G45" s="11"/>
    </row>
    <row r="46" spans="1:8" ht="12.75" customHeight="1">
      <c r="A46" s="7" t="s">
        <v>72</v>
      </c>
      <c r="B46" s="7"/>
      <c r="C46" s="7"/>
      <c r="D46" s="7"/>
      <c r="E46" s="7"/>
      <c r="F46" s="7"/>
      <c r="G46" s="11"/>
      <c r="H46" s="7"/>
    </row>
    <row r="47" spans="1:8" ht="12.75" customHeight="1">
      <c r="A47" s="7"/>
      <c r="B47" s="7"/>
      <c r="C47" s="7"/>
      <c r="D47" s="7" t="s">
        <v>73</v>
      </c>
      <c r="E47" s="7"/>
      <c r="F47" s="7"/>
      <c r="G47" s="11"/>
      <c r="H47" s="7"/>
    </row>
    <row r="48" spans="1:16" ht="12.75" customHeight="1">
      <c r="A48" s="13"/>
      <c r="B48" s="13"/>
      <c r="C48" s="13"/>
      <c r="D48" s="13" t="s">
        <v>74</v>
      </c>
      <c r="E48" s="13"/>
      <c r="F48" s="13"/>
      <c r="G48" s="11"/>
      <c r="H48" s="13">
        <v>0</v>
      </c>
      <c r="P48">
        <v>0</v>
      </c>
    </row>
    <row r="49" spans="1:8" ht="12.75" customHeight="1">
      <c r="A49" s="13"/>
      <c r="B49" s="13"/>
      <c r="C49" s="13"/>
      <c r="D49" s="13" t="s">
        <v>75</v>
      </c>
      <c r="E49" s="13"/>
      <c r="F49" s="13"/>
      <c r="G49" s="11"/>
      <c r="H49" s="13"/>
    </row>
    <row r="50" spans="1:16" ht="12.75" customHeight="1">
      <c r="A50" s="13"/>
      <c r="B50" s="13"/>
      <c r="C50" s="13"/>
      <c r="D50" s="13" t="s">
        <v>76</v>
      </c>
      <c r="E50" s="13"/>
      <c r="F50" s="13"/>
      <c r="G50" s="11"/>
      <c r="H50" s="13">
        <v>0</v>
      </c>
      <c r="P50">
        <v>0</v>
      </c>
    </row>
    <row r="51" spans="1:16" ht="12.75" customHeight="1">
      <c r="A51" s="13"/>
      <c r="B51" s="13"/>
      <c r="C51" s="13"/>
      <c r="D51" s="13" t="s">
        <v>77</v>
      </c>
      <c r="E51" s="13"/>
      <c r="F51" s="13"/>
      <c r="G51" s="11"/>
      <c r="H51" s="13">
        <f>H48+H50</f>
        <v>0</v>
      </c>
      <c r="P51">
        <f>P48+P50</f>
        <v>0</v>
      </c>
    </row>
    <row r="52" ht="12.75" customHeight="1">
      <c r="G52" s="11"/>
    </row>
    <row r="53" spans="1:16" ht="12.75" customHeight="1">
      <c r="A53" s="13"/>
      <c r="B53" s="13"/>
      <c r="C53" s="13"/>
      <c r="D53" s="13" t="s">
        <v>77</v>
      </c>
      <c r="E53" s="13"/>
      <c r="F53" s="13"/>
      <c r="G53" s="11"/>
      <c r="H53" s="13">
        <f>H44+H51</f>
        <v>0</v>
      </c>
      <c r="P53">
        <f>P44+P51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">
      <pane ySplit="10" topLeftCell="A249" activePane="bottomLeft" state="frozen"/>
      <selection pane="topLeft" activeCell="A1" sqref="A1"/>
      <selection pane="bottomLeft" activeCell="C251" sqref="C25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78</v>
      </c>
      <c r="D5" s="5" t="s">
        <v>79</v>
      </c>
      <c r="E5" s="5"/>
    </row>
    <row r="6" spans="1:5" ht="12.75" customHeight="1">
      <c r="A6" t="s">
        <v>18</v>
      </c>
      <c r="C6" s="5" t="s">
        <v>78</v>
      </c>
      <c r="D6" s="5" t="s">
        <v>79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80</v>
      </c>
      <c r="C12" s="6" t="s">
        <v>44</v>
      </c>
      <c r="D12" s="6" t="s">
        <v>81</v>
      </c>
      <c r="E12" s="6" t="s">
        <v>82</v>
      </c>
      <c r="F12" s="8">
        <v>157.791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51">
      <c r="D13" s="12" t="s">
        <v>83</v>
      </c>
    </row>
    <row r="14" ht="25.5">
      <c r="D14" s="12" t="s">
        <v>84</v>
      </c>
    </row>
    <row r="15" spans="1:16" ht="25.5">
      <c r="A15" s="6">
        <v>2</v>
      </c>
      <c r="B15" s="6" t="s">
        <v>85</v>
      </c>
      <c r="C15" s="6" t="s">
        <v>44</v>
      </c>
      <c r="D15" s="6" t="s">
        <v>86</v>
      </c>
      <c r="E15" s="6" t="s">
        <v>87</v>
      </c>
      <c r="F15" s="8">
        <v>7.13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88</v>
      </c>
    </row>
    <row r="17" ht="25.5">
      <c r="D17" s="12" t="s">
        <v>84</v>
      </c>
    </row>
    <row r="18" spans="1:16" ht="25.5">
      <c r="A18" s="6">
        <v>3</v>
      </c>
      <c r="B18" s="6" t="s">
        <v>89</v>
      </c>
      <c r="C18" s="6" t="s">
        <v>44</v>
      </c>
      <c r="D18" s="6" t="s">
        <v>90</v>
      </c>
      <c r="E18" s="6" t="s">
        <v>87</v>
      </c>
      <c r="F18" s="8">
        <v>7.484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91</v>
      </c>
    </row>
    <row r="20" ht="25.5">
      <c r="D20" s="12" t="s">
        <v>84</v>
      </c>
    </row>
    <row r="21" spans="1:16" ht="25.5">
      <c r="A21" s="6">
        <v>4</v>
      </c>
      <c r="B21" s="6" t="s">
        <v>92</v>
      </c>
      <c r="C21" s="6" t="s">
        <v>44</v>
      </c>
      <c r="D21" s="6" t="s">
        <v>93</v>
      </c>
      <c r="E21" s="6" t="s">
        <v>87</v>
      </c>
      <c r="F21" s="8">
        <v>7.913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94</v>
      </c>
    </row>
    <row r="23" ht="25.5">
      <c r="D23" s="12" t="s">
        <v>84</v>
      </c>
    </row>
    <row r="24" spans="1:16" ht="38.25">
      <c r="A24" s="6">
        <v>5</v>
      </c>
      <c r="B24" s="6" t="s">
        <v>95</v>
      </c>
      <c r="C24" s="6" t="s">
        <v>44</v>
      </c>
      <c r="D24" s="6" t="s">
        <v>96</v>
      </c>
      <c r="E24" s="6" t="s">
        <v>87</v>
      </c>
      <c r="F24" s="8">
        <v>6.695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97</v>
      </c>
    </row>
    <row r="26" ht="25.5">
      <c r="D26" s="12" t="s">
        <v>84</v>
      </c>
    </row>
    <row r="27" spans="1:16" ht="12.75" customHeight="1">
      <c r="A27" s="13"/>
      <c r="B27" s="13"/>
      <c r="C27" s="13" t="s">
        <v>42</v>
      </c>
      <c r="D27" s="13" t="s">
        <v>41</v>
      </c>
      <c r="E27" s="13"/>
      <c r="F27" s="13"/>
      <c r="G27" s="13"/>
      <c r="H27" s="13">
        <f>SUM(H12:H26)</f>
        <v>0</v>
      </c>
      <c r="P27">
        <f>ROUND(SUM(P12:P26),2)</f>
        <v>0</v>
      </c>
    </row>
    <row r="29" spans="1:8" ht="12.75" customHeight="1">
      <c r="A29" s="7"/>
      <c r="B29" s="7"/>
      <c r="C29" s="7" t="s">
        <v>24</v>
      </c>
      <c r="D29" s="7" t="s">
        <v>98</v>
      </c>
      <c r="E29" s="7"/>
      <c r="F29" s="9"/>
      <c r="G29" s="7"/>
      <c r="H29" s="9"/>
    </row>
    <row r="30" spans="1:16" ht="25.5">
      <c r="A30" s="6">
        <v>6</v>
      </c>
      <c r="B30" s="6" t="s">
        <v>99</v>
      </c>
      <c r="C30" s="6" t="s">
        <v>44</v>
      </c>
      <c r="D30" s="6" t="s">
        <v>100</v>
      </c>
      <c r="E30" s="6" t="s">
        <v>101</v>
      </c>
      <c r="F30" s="8">
        <v>30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102</v>
      </c>
    </row>
    <row r="32" ht="38.25">
      <c r="D32" s="12" t="s">
        <v>103</v>
      </c>
    </row>
    <row r="33" spans="1:16" ht="51">
      <c r="A33" s="6">
        <v>7</v>
      </c>
      <c r="B33" s="6" t="s">
        <v>104</v>
      </c>
      <c r="C33" s="6" t="s">
        <v>44</v>
      </c>
      <c r="D33" s="6" t="s">
        <v>105</v>
      </c>
      <c r="E33" s="6" t="s">
        <v>82</v>
      </c>
      <c r="F33" s="8">
        <v>4.158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106</v>
      </c>
    </row>
    <row r="35" ht="25.5">
      <c r="D35" s="12" t="s">
        <v>107</v>
      </c>
    </row>
    <row r="36" spans="1:16" ht="38.25">
      <c r="A36" s="6">
        <v>8</v>
      </c>
      <c r="B36" s="6" t="s">
        <v>108</v>
      </c>
      <c r="C36" s="6" t="s">
        <v>44</v>
      </c>
      <c r="D36" s="6" t="s">
        <v>109</v>
      </c>
      <c r="E36" s="6" t="s">
        <v>82</v>
      </c>
      <c r="F36" s="8">
        <v>4.396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110</v>
      </c>
    </row>
    <row r="38" ht="25.5">
      <c r="D38" s="12" t="s">
        <v>107</v>
      </c>
    </row>
    <row r="39" spans="1:16" ht="51">
      <c r="A39" s="6">
        <v>9</v>
      </c>
      <c r="B39" s="6" t="s">
        <v>111</v>
      </c>
      <c r="C39" s="6" t="s">
        <v>44</v>
      </c>
      <c r="D39" s="6" t="s">
        <v>112</v>
      </c>
      <c r="E39" s="6" t="s">
        <v>82</v>
      </c>
      <c r="F39" s="8">
        <v>4.256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113</v>
      </c>
    </row>
    <row r="41" ht="25.5">
      <c r="D41" s="12" t="s">
        <v>107</v>
      </c>
    </row>
    <row r="42" spans="1:16" ht="63.75">
      <c r="A42" s="6">
        <v>10</v>
      </c>
      <c r="B42" s="6" t="s">
        <v>114</v>
      </c>
      <c r="C42" s="6" t="s">
        <v>44</v>
      </c>
      <c r="D42" s="6" t="s">
        <v>115</v>
      </c>
      <c r="E42" s="6" t="s">
        <v>116</v>
      </c>
      <c r="F42" s="8">
        <v>1378.944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117</v>
      </c>
    </row>
    <row r="44" ht="25.5">
      <c r="D44" s="12" t="s">
        <v>118</v>
      </c>
    </row>
    <row r="45" spans="1:16" ht="25.5">
      <c r="A45" s="6">
        <v>11</v>
      </c>
      <c r="B45" s="6" t="s">
        <v>119</v>
      </c>
      <c r="C45" s="6" t="s">
        <v>44</v>
      </c>
      <c r="D45" s="6" t="s">
        <v>120</v>
      </c>
      <c r="E45" s="6" t="s">
        <v>121</v>
      </c>
      <c r="F45" s="8">
        <v>240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122</v>
      </c>
    </row>
    <row r="47" ht="38.25">
      <c r="D47" s="12" t="s">
        <v>123</v>
      </c>
    </row>
    <row r="48" spans="1:16" ht="25.5">
      <c r="A48" s="6">
        <v>12</v>
      </c>
      <c r="B48" s="6" t="s">
        <v>124</v>
      </c>
      <c r="C48" s="6" t="s">
        <v>44</v>
      </c>
      <c r="D48" s="6" t="s">
        <v>125</v>
      </c>
      <c r="E48" s="6" t="s">
        <v>126</v>
      </c>
      <c r="F48" s="8">
        <v>12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38.25">
      <c r="D49" s="12" t="s">
        <v>127</v>
      </c>
    </row>
    <row r="50" ht="38.25">
      <c r="D50" s="12" t="s">
        <v>128</v>
      </c>
    </row>
    <row r="51" spans="1:16" ht="38.25">
      <c r="A51" s="6">
        <v>13</v>
      </c>
      <c r="B51" s="6" t="s">
        <v>129</v>
      </c>
      <c r="C51" s="6" t="s">
        <v>44</v>
      </c>
      <c r="D51" s="6" t="s">
        <v>130</v>
      </c>
      <c r="E51" s="6" t="s">
        <v>82</v>
      </c>
      <c r="F51" s="8">
        <v>20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131</v>
      </c>
    </row>
    <row r="53" ht="38.25">
      <c r="D53" s="12" t="s">
        <v>132</v>
      </c>
    </row>
    <row r="54" spans="1:16" ht="25.5">
      <c r="A54" s="6">
        <v>14</v>
      </c>
      <c r="B54" s="6" t="s">
        <v>133</v>
      </c>
      <c r="C54" s="6" t="s">
        <v>44</v>
      </c>
      <c r="D54" s="6" t="s">
        <v>134</v>
      </c>
      <c r="E54" s="6" t="s">
        <v>82</v>
      </c>
      <c r="F54" s="8">
        <v>20.507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76.5">
      <c r="D55" s="12" t="s">
        <v>135</v>
      </c>
    </row>
    <row r="56" ht="369.75">
      <c r="D56" s="12" t="s">
        <v>136</v>
      </c>
    </row>
    <row r="57" spans="1:16" ht="25.5">
      <c r="A57" s="6">
        <v>15</v>
      </c>
      <c r="B57" s="6" t="s">
        <v>137</v>
      </c>
      <c r="C57" s="6" t="s">
        <v>44</v>
      </c>
      <c r="D57" s="6" t="s">
        <v>138</v>
      </c>
      <c r="E57" s="6" t="s">
        <v>82</v>
      </c>
      <c r="F57" s="8">
        <v>3.779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139</v>
      </c>
    </row>
    <row r="59" ht="216.75">
      <c r="D59" s="12" t="s">
        <v>140</v>
      </c>
    </row>
    <row r="60" spans="1:16" ht="38.25">
      <c r="A60" s="6">
        <v>16</v>
      </c>
      <c r="B60" s="6" t="s">
        <v>141</v>
      </c>
      <c r="C60" s="6" t="s">
        <v>44</v>
      </c>
      <c r="D60" s="6" t="s">
        <v>142</v>
      </c>
      <c r="E60" s="6" t="s">
        <v>82</v>
      </c>
      <c r="F60" s="8">
        <v>1.2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12.75">
      <c r="D61" s="12" t="s">
        <v>143</v>
      </c>
    </row>
    <row r="62" ht="63.75">
      <c r="D62" s="12" t="s">
        <v>144</v>
      </c>
    </row>
    <row r="63" spans="1:16" ht="25.5">
      <c r="A63" s="6">
        <v>17</v>
      </c>
      <c r="B63" s="6" t="s">
        <v>145</v>
      </c>
      <c r="C63" s="6" t="s">
        <v>44</v>
      </c>
      <c r="D63" s="6" t="s">
        <v>146</v>
      </c>
      <c r="E63" s="6" t="s">
        <v>82</v>
      </c>
      <c r="F63" s="8">
        <v>136.084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76.5">
      <c r="D64" s="12" t="s">
        <v>147</v>
      </c>
    </row>
    <row r="65" ht="318.75">
      <c r="D65" s="12" t="s">
        <v>148</v>
      </c>
    </row>
    <row r="66" spans="1:16" ht="38.25">
      <c r="A66" s="6">
        <v>18</v>
      </c>
      <c r="B66" s="6" t="s">
        <v>149</v>
      </c>
      <c r="C66" s="6" t="s">
        <v>44</v>
      </c>
      <c r="D66" s="6" t="s">
        <v>150</v>
      </c>
      <c r="E66" s="6" t="s">
        <v>82</v>
      </c>
      <c r="F66" s="8">
        <v>127.826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63.75">
      <c r="D67" s="12" t="s">
        <v>151</v>
      </c>
    </row>
    <row r="68" ht="267.75">
      <c r="D68" s="12" t="s">
        <v>152</v>
      </c>
    </row>
    <row r="69" spans="1:16" ht="12.75">
      <c r="A69" s="6">
        <v>19</v>
      </c>
      <c r="B69" s="6" t="s">
        <v>153</v>
      </c>
      <c r="C69" s="6" t="s">
        <v>44</v>
      </c>
      <c r="D69" s="6" t="s">
        <v>154</v>
      </c>
      <c r="E69" s="6" t="s">
        <v>82</v>
      </c>
      <c r="F69" s="8">
        <v>6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12.75">
      <c r="D70" s="12" t="s">
        <v>155</v>
      </c>
    </row>
    <row r="71" ht="293.25">
      <c r="D71" s="12" t="s">
        <v>156</v>
      </c>
    </row>
    <row r="72" spans="1:16" ht="51">
      <c r="A72" s="6">
        <v>20</v>
      </c>
      <c r="B72" s="6" t="s">
        <v>157</v>
      </c>
      <c r="C72" s="6" t="s">
        <v>44</v>
      </c>
      <c r="D72" s="6" t="s">
        <v>158</v>
      </c>
      <c r="E72" s="6" t="s">
        <v>82</v>
      </c>
      <c r="F72" s="8">
        <v>12.568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2.75">
      <c r="D73" s="12" t="s">
        <v>159</v>
      </c>
    </row>
    <row r="74" ht="255">
      <c r="D74" s="12" t="s">
        <v>160</v>
      </c>
    </row>
    <row r="75" spans="1:16" ht="25.5">
      <c r="A75" s="6">
        <v>21</v>
      </c>
      <c r="B75" s="6" t="s">
        <v>161</v>
      </c>
      <c r="C75" s="6" t="s">
        <v>44</v>
      </c>
      <c r="D75" s="6" t="s">
        <v>162</v>
      </c>
      <c r="E75" s="6" t="s">
        <v>82</v>
      </c>
      <c r="F75" s="8">
        <v>5.4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163</v>
      </c>
    </row>
    <row r="77" ht="267.75">
      <c r="D77" s="12" t="s">
        <v>152</v>
      </c>
    </row>
    <row r="78" spans="1:16" ht="12.75">
      <c r="A78" s="6">
        <v>22</v>
      </c>
      <c r="B78" s="6" t="s">
        <v>164</v>
      </c>
      <c r="C78" s="6" t="s">
        <v>44</v>
      </c>
      <c r="D78" s="6" t="s">
        <v>165</v>
      </c>
      <c r="E78" s="6" t="s">
        <v>101</v>
      </c>
      <c r="F78" s="8">
        <v>21.496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166</v>
      </c>
    </row>
    <row r="80" ht="12.75">
      <c r="D80" s="12" t="s">
        <v>167</v>
      </c>
    </row>
    <row r="81" spans="1:16" ht="25.5">
      <c r="A81" s="6">
        <v>23</v>
      </c>
      <c r="B81" s="6" t="s">
        <v>168</v>
      </c>
      <c r="C81" s="6" t="s">
        <v>44</v>
      </c>
      <c r="D81" s="6" t="s">
        <v>169</v>
      </c>
      <c r="E81" s="6" t="s">
        <v>101</v>
      </c>
      <c r="F81" s="8">
        <v>5.973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12.75">
      <c r="D82" s="12" t="s">
        <v>170</v>
      </c>
    </row>
    <row r="83" ht="38.25">
      <c r="D83" s="12" t="s">
        <v>171</v>
      </c>
    </row>
    <row r="84" spans="1:16" ht="25.5">
      <c r="A84" s="6">
        <v>24</v>
      </c>
      <c r="B84" s="6" t="s">
        <v>172</v>
      </c>
      <c r="C84" s="6" t="s">
        <v>44</v>
      </c>
      <c r="D84" s="6" t="s">
        <v>173</v>
      </c>
      <c r="E84" s="6" t="s">
        <v>101</v>
      </c>
      <c r="F84" s="8">
        <v>11.947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12.75">
      <c r="D85" s="12" t="s">
        <v>174</v>
      </c>
    </row>
    <row r="86" ht="38.25">
      <c r="D86" s="12" t="s">
        <v>175</v>
      </c>
    </row>
    <row r="87" spans="1:16" ht="25.5">
      <c r="A87" s="6">
        <v>25</v>
      </c>
      <c r="B87" s="6" t="s">
        <v>176</v>
      </c>
      <c r="C87" s="6" t="s">
        <v>44</v>
      </c>
      <c r="D87" s="6" t="s">
        <v>177</v>
      </c>
      <c r="E87" s="6" t="s">
        <v>101</v>
      </c>
      <c r="F87" s="8">
        <v>17.92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178</v>
      </c>
    </row>
    <row r="89" ht="25.5">
      <c r="D89" s="12" t="s">
        <v>179</v>
      </c>
    </row>
    <row r="90" spans="1:16" ht="12.75" customHeight="1">
      <c r="A90" s="13"/>
      <c r="B90" s="13"/>
      <c r="C90" s="13" t="s">
        <v>24</v>
      </c>
      <c r="D90" s="13" t="s">
        <v>98</v>
      </c>
      <c r="E90" s="13"/>
      <c r="F90" s="13"/>
      <c r="G90" s="13"/>
      <c r="H90" s="13">
        <f>SUM(H30:H89)</f>
        <v>0</v>
      </c>
      <c r="P90">
        <f>ROUND(SUM(P30:P89),2)</f>
        <v>0</v>
      </c>
    </row>
    <row r="92" spans="1:8" ht="12.75" customHeight="1">
      <c r="A92" s="7"/>
      <c r="B92" s="7"/>
      <c r="C92" s="7" t="s">
        <v>34</v>
      </c>
      <c r="D92" s="7" t="s">
        <v>180</v>
      </c>
      <c r="E92" s="7"/>
      <c r="F92" s="9"/>
      <c r="G92" s="7"/>
      <c r="H92" s="9"/>
    </row>
    <row r="93" spans="1:16" ht="25.5">
      <c r="A93" s="6">
        <v>26</v>
      </c>
      <c r="B93" s="6" t="s">
        <v>181</v>
      </c>
      <c r="C93" s="6" t="s">
        <v>44</v>
      </c>
      <c r="D93" s="6" t="s">
        <v>182</v>
      </c>
      <c r="E93" s="6" t="s">
        <v>126</v>
      </c>
      <c r="F93" s="8">
        <v>16.05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183</v>
      </c>
    </row>
    <row r="95" ht="165.75">
      <c r="D95" s="12" t="s">
        <v>184</v>
      </c>
    </row>
    <row r="96" spans="1:16" ht="12.75">
      <c r="A96" s="6">
        <v>27</v>
      </c>
      <c r="B96" s="6" t="s">
        <v>185</v>
      </c>
      <c r="C96" s="6" t="s">
        <v>44</v>
      </c>
      <c r="D96" s="6" t="s">
        <v>186</v>
      </c>
      <c r="E96" s="6" t="s">
        <v>126</v>
      </c>
      <c r="F96" s="8">
        <v>11.2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12.75">
      <c r="D97" s="12" t="s">
        <v>187</v>
      </c>
    </row>
    <row r="98" ht="63.75">
      <c r="D98" s="12" t="s">
        <v>188</v>
      </c>
    </row>
    <row r="99" spans="1:16" ht="25.5">
      <c r="A99" s="6">
        <v>28</v>
      </c>
      <c r="B99" s="6" t="s">
        <v>189</v>
      </c>
      <c r="C99" s="6" t="s">
        <v>44</v>
      </c>
      <c r="D99" s="6" t="s">
        <v>190</v>
      </c>
      <c r="E99" s="6" t="s">
        <v>82</v>
      </c>
      <c r="F99" s="8">
        <v>4.274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51">
      <c r="D100" s="12" t="s">
        <v>191</v>
      </c>
    </row>
    <row r="101" ht="38.25">
      <c r="D101" s="12" t="s">
        <v>192</v>
      </c>
    </row>
    <row r="102" spans="1:16" ht="25.5">
      <c r="A102" s="6">
        <v>29</v>
      </c>
      <c r="B102" s="6" t="s">
        <v>193</v>
      </c>
      <c r="C102" s="6" t="s">
        <v>44</v>
      </c>
      <c r="D102" s="6" t="s">
        <v>194</v>
      </c>
      <c r="E102" s="6" t="s">
        <v>82</v>
      </c>
      <c r="F102" s="8">
        <v>14.884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51">
      <c r="D103" s="12" t="s">
        <v>195</v>
      </c>
    </row>
    <row r="104" ht="357">
      <c r="D104" s="12" t="s">
        <v>196</v>
      </c>
    </row>
    <row r="105" spans="1:16" ht="25.5">
      <c r="A105" s="6">
        <v>30</v>
      </c>
      <c r="B105" s="6" t="s">
        <v>197</v>
      </c>
      <c r="C105" s="6" t="s">
        <v>44</v>
      </c>
      <c r="D105" s="6" t="s">
        <v>198</v>
      </c>
      <c r="E105" s="6" t="s">
        <v>87</v>
      </c>
      <c r="F105" s="8">
        <v>2.921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51">
      <c r="D106" s="12" t="s">
        <v>199</v>
      </c>
    </row>
    <row r="107" ht="267.75">
      <c r="D107" s="12" t="s">
        <v>200</v>
      </c>
    </row>
    <row r="108" spans="1:16" ht="12.75" customHeight="1">
      <c r="A108" s="13"/>
      <c r="B108" s="13"/>
      <c r="C108" s="13" t="s">
        <v>34</v>
      </c>
      <c r="D108" s="13" t="s">
        <v>180</v>
      </c>
      <c r="E108" s="13"/>
      <c r="F108" s="13"/>
      <c r="G108" s="13"/>
      <c r="H108" s="13">
        <f>SUM(H93:H107)</f>
        <v>0</v>
      </c>
      <c r="P108">
        <f>ROUND(SUM(P93:P107),2)</f>
        <v>0</v>
      </c>
    </row>
    <row r="110" spans="1:8" ht="12.75" customHeight="1">
      <c r="A110" s="7"/>
      <c r="B110" s="7"/>
      <c r="C110" s="7" t="s">
        <v>35</v>
      </c>
      <c r="D110" s="7" t="s">
        <v>201</v>
      </c>
      <c r="E110" s="7"/>
      <c r="F110" s="9"/>
      <c r="G110" s="7"/>
      <c r="H110" s="9"/>
    </row>
    <row r="111" spans="1:16" ht="25.5">
      <c r="A111" s="6">
        <v>31</v>
      </c>
      <c r="B111" s="6" t="s">
        <v>202</v>
      </c>
      <c r="C111" s="6" t="s">
        <v>44</v>
      </c>
      <c r="D111" s="6" t="s">
        <v>203</v>
      </c>
      <c r="E111" s="6" t="s">
        <v>82</v>
      </c>
      <c r="F111" s="8">
        <v>2.664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25.5">
      <c r="D112" s="12" t="s">
        <v>204</v>
      </c>
    </row>
    <row r="113" ht="369.75">
      <c r="D113" s="12" t="s">
        <v>205</v>
      </c>
    </row>
    <row r="114" spans="1:16" ht="25.5">
      <c r="A114" s="6">
        <v>32</v>
      </c>
      <c r="B114" s="6" t="s">
        <v>206</v>
      </c>
      <c r="C114" s="6" t="s">
        <v>44</v>
      </c>
      <c r="D114" s="6" t="s">
        <v>207</v>
      </c>
      <c r="E114" s="6" t="s">
        <v>87</v>
      </c>
      <c r="F114" s="8">
        <v>0.732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25.5">
      <c r="D115" s="12" t="s">
        <v>208</v>
      </c>
    </row>
    <row r="116" ht="242.25">
      <c r="D116" s="12" t="s">
        <v>209</v>
      </c>
    </row>
    <row r="117" spans="1:16" ht="12.75">
      <c r="A117" s="6">
        <v>33</v>
      </c>
      <c r="B117" s="6" t="s">
        <v>210</v>
      </c>
      <c r="C117" s="6" t="s">
        <v>44</v>
      </c>
      <c r="D117" s="6" t="s">
        <v>211</v>
      </c>
      <c r="E117" s="6" t="s">
        <v>82</v>
      </c>
      <c r="F117" s="8">
        <v>7.47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25.5">
      <c r="D118" s="12" t="s">
        <v>212</v>
      </c>
    </row>
    <row r="119" ht="51">
      <c r="D119" s="12" t="s">
        <v>213</v>
      </c>
    </row>
    <row r="120" spans="1:16" ht="25.5">
      <c r="A120" s="6">
        <v>34</v>
      </c>
      <c r="B120" s="6" t="s">
        <v>214</v>
      </c>
      <c r="C120" s="6" t="s">
        <v>44</v>
      </c>
      <c r="D120" s="6" t="s">
        <v>215</v>
      </c>
      <c r="E120" s="6" t="s">
        <v>82</v>
      </c>
      <c r="F120" s="8">
        <v>5.782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51">
      <c r="D121" s="12" t="s">
        <v>216</v>
      </c>
    </row>
    <row r="122" ht="38.25">
      <c r="D122" s="12" t="s">
        <v>217</v>
      </c>
    </row>
    <row r="123" spans="1:16" ht="12.75">
      <c r="A123" s="6">
        <v>35</v>
      </c>
      <c r="B123" s="6" t="s">
        <v>218</v>
      </c>
      <c r="C123" s="6" t="s">
        <v>44</v>
      </c>
      <c r="D123" s="6" t="s">
        <v>219</v>
      </c>
      <c r="E123" s="6" t="s">
        <v>82</v>
      </c>
      <c r="F123" s="8">
        <v>6.2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76.5">
      <c r="D124" s="12" t="s">
        <v>220</v>
      </c>
    </row>
    <row r="125" ht="51">
      <c r="D125" s="12" t="s">
        <v>213</v>
      </c>
    </row>
    <row r="126" spans="1:16" ht="25.5">
      <c r="A126" s="6">
        <v>36</v>
      </c>
      <c r="B126" s="6" t="s">
        <v>221</v>
      </c>
      <c r="C126" s="6" t="s">
        <v>44</v>
      </c>
      <c r="D126" s="6" t="s">
        <v>222</v>
      </c>
      <c r="E126" s="6" t="s">
        <v>82</v>
      </c>
      <c r="F126" s="8">
        <v>12.72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51">
      <c r="D127" s="12" t="s">
        <v>223</v>
      </c>
    </row>
    <row r="128" ht="357">
      <c r="D128" s="12" t="s">
        <v>224</v>
      </c>
    </row>
    <row r="129" spans="1:16" ht="25.5">
      <c r="A129" s="6">
        <v>37</v>
      </c>
      <c r="B129" s="6" t="s">
        <v>225</v>
      </c>
      <c r="C129" s="6" t="s">
        <v>44</v>
      </c>
      <c r="D129" s="6" t="s">
        <v>226</v>
      </c>
      <c r="E129" s="6" t="s">
        <v>87</v>
      </c>
      <c r="F129" s="8">
        <v>2.496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ht="51">
      <c r="D130" s="12" t="s">
        <v>227</v>
      </c>
    </row>
    <row r="131" ht="267.75">
      <c r="D131" s="12" t="s">
        <v>200</v>
      </c>
    </row>
    <row r="132" spans="1:16" ht="25.5">
      <c r="A132" s="6">
        <v>38</v>
      </c>
      <c r="B132" s="6" t="s">
        <v>228</v>
      </c>
      <c r="C132" s="6" t="s">
        <v>44</v>
      </c>
      <c r="D132" s="6" t="s">
        <v>229</v>
      </c>
      <c r="E132" s="6" t="s">
        <v>87</v>
      </c>
      <c r="F132" s="8">
        <v>0.245</v>
      </c>
      <c r="G132" s="11"/>
      <c r="H132" s="10">
        <f>ROUND((G132*F132),2)</f>
        <v>0</v>
      </c>
      <c r="O132">
        <f>rekapitulace!H8</f>
        <v>21</v>
      </c>
      <c r="P132">
        <f>O132/100*H132</f>
        <v>0</v>
      </c>
    </row>
    <row r="133" ht="25.5">
      <c r="D133" s="12" t="s">
        <v>230</v>
      </c>
    </row>
    <row r="134" ht="267.75">
      <c r="D134" s="12" t="s">
        <v>200</v>
      </c>
    </row>
    <row r="135" spans="1:16" ht="12.75" customHeight="1">
      <c r="A135" s="13"/>
      <c r="B135" s="13"/>
      <c r="C135" s="13" t="s">
        <v>35</v>
      </c>
      <c r="D135" s="13" t="s">
        <v>201</v>
      </c>
      <c r="E135" s="13"/>
      <c r="F135" s="13"/>
      <c r="G135" s="13"/>
      <c r="H135" s="13">
        <f>SUM(H111:H134)</f>
        <v>0</v>
      </c>
      <c r="P135">
        <f>ROUND(SUM(P111:P134),2)</f>
        <v>0</v>
      </c>
    </row>
    <row r="137" spans="1:8" ht="12.75" customHeight="1">
      <c r="A137" s="7"/>
      <c r="B137" s="7"/>
      <c r="C137" s="7" t="s">
        <v>36</v>
      </c>
      <c r="D137" s="7" t="s">
        <v>231</v>
      </c>
      <c r="E137" s="7"/>
      <c r="F137" s="9"/>
      <c r="G137" s="7"/>
      <c r="H137" s="9"/>
    </row>
    <row r="138" spans="1:16" ht="25.5">
      <c r="A138" s="6">
        <v>39</v>
      </c>
      <c r="B138" s="6" t="s">
        <v>232</v>
      </c>
      <c r="C138" s="6" t="s">
        <v>44</v>
      </c>
      <c r="D138" s="6" t="s">
        <v>233</v>
      </c>
      <c r="E138" s="6" t="s">
        <v>82</v>
      </c>
      <c r="F138" s="8">
        <v>1.369</v>
      </c>
      <c r="G138" s="11"/>
      <c r="H138" s="10">
        <f>ROUND((G138*F138),2)</f>
        <v>0</v>
      </c>
      <c r="O138">
        <f>rekapitulace!H8</f>
        <v>21</v>
      </c>
      <c r="P138">
        <f>O138/100*H138</f>
        <v>0</v>
      </c>
    </row>
    <row r="139" ht="12.75">
      <c r="D139" s="12" t="s">
        <v>234</v>
      </c>
    </row>
    <row r="140" ht="357">
      <c r="D140" s="12" t="s">
        <v>224</v>
      </c>
    </row>
    <row r="141" spans="1:16" ht="25.5">
      <c r="A141" s="6">
        <v>40</v>
      </c>
      <c r="B141" s="6" t="s">
        <v>235</v>
      </c>
      <c r="C141" s="6" t="s">
        <v>44</v>
      </c>
      <c r="D141" s="6" t="s">
        <v>236</v>
      </c>
      <c r="E141" s="6" t="s">
        <v>87</v>
      </c>
      <c r="F141" s="8">
        <v>0.02</v>
      </c>
      <c r="G141" s="11"/>
      <c r="H141" s="10">
        <f>ROUND((G141*F141),2)</f>
        <v>0</v>
      </c>
      <c r="O141">
        <f>rekapitulace!H8</f>
        <v>21</v>
      </c>
      <c r="P141">
        <f>O141/100*H141</f>
        <v>0</v>
      </c>
    </row>
    <row r="142" ht="12.75">
      <c r="D142" s="12" t="s">
        <v>237</v>
      </c>
    </row>
    <row r="143" ht="267.75">
      <c r="D143" s="12" t="s">
        <v>238</v>
      </c>
    </row>
    <row r="144" spans="1:16" ht="25.5">
      <c r="A144" s="6">
        <v>41</v>
      </c>
      <c r="B144" s="6" t="s">
        <v>239</v>
      </c>
      <c r="C144" s="6" t="s">
        <v>44</v>
      </c>
      <c r="D144" s="6" t="s">
        <v>240</v>
      </c>
      <c r="E144" s="6" t="s">
        <v>82</v>
      </c>
      <c r="F144" s="8">
        <v>1.5</v>
      </c>
      <c r="G144" s="11"/>
      <c r="H144" s="10">
        <f>ROUND((G144*F144),2)</f>
        <v>0</v>
      </c>
      <c r="O144">
        <f>rekapitulace!H8</f>
        <v>21</v>
      </c>
      <c r="P144">
        <f>O144/100*H144</f>
        <v>0</v>
      </c>
    </row>
    <row r="145" ht="25.5">
      <c r="D145" s="12" t="s">
        <v>241</v>
      </c>
    </row>
    <row r="146" ht="38.25">
      <c r="D146" s="12" t="s">
        <v>242</v>
      </c>
    </row>
    <row r="147" spans="1:16" ht="12.75">
      <c r="A147" s="6">
        <v>42</v>
      </c>
      <c r="B147" s="6" t="s">
        <v>243</v>
      </c>
      <c r="C147" s="6" t="s">
        <v>44</v>
      </c>
      <c r="D147" s="6" t="s">
        <v>244</v>
      </c>
      <c r="E147" s="6" t="s">
        <v>82</v>
      </c>
      <c r="F147" s="8">
        <v>2</v>
      </c>
      <c r="G147" s="11"/>
      <c r="H147" s="10">
        <f>ROUND((G147*F147),2)</f>
        <v>0</v>
      </c>
      <c r="O147">
        <f>rekapitulace!H8</f>
        <v>21</v>
      </c>
      <c r="P147">
        <f>O147/100*H147</f>
        <v>0</v>
      </c>
    </row>
    <row r="148" ht="12.75">
      <c r="D148" s="12" t="s">
        <v>245</v>
      </c>
    </row>
    <row r="149" ht="357">
      <c r="D149" s="12" t="s">
        <v>224</v>
      </c>
    </row>
    <row r="150" spans="1:16" ht="12.75">
      <c r="A150" s="6">
        <v>43</v>
      </c>
      <c r="B150" s="6" t="s">
        <v>246</v>
      </c>
      <c r="C150" s="6" t="s">
        <v>44</v>
      </c>
      <c r="D150" s="6" t="s">
        <v>247</v>
      </c>
      <c r="E150" s="6" t="s">
        <v>87</v>
      </c>
      <c r="F150" s="8">
        <v>0.1</v>
      </c>
      <c r="G150" s="11"/>
      <c r="H150" s="10">
        <f>ROUND((G150*F150),2)</f>
        <v>0</v>
      </c>
      <c r="O150">
        <f>rekapitulace!H8</f>
        <v>21</v>
      </c>
      <c r="P150">
        <f>O150/100*H150</f>
        <v>0</v>
      </c>
    </row>
    <row r="151" ht="12.75">
      <c r="D151" s="12" t="s">
        <v>248</v>
      </c>
    </row>
    <row r="152" ht="267.75">
      <c r="D152" s="12" t="s">
        <v>200</v>
      </c>
    </row>
    <row r="153" spans="1:16" ht="25.5">
      <c r="A153" s="6">
        <v>44</v>
      </c>
      <c r="B153" s="6" t="s">
        <v>249</v>
      </c>
      <c r="C153" s="6" t="s">
        <v>44</v>
      </c>
      <c r="D153" s="6" t="s">
        <v>250</v>
      </c>
      <c r="E153" s="6" t="s">
        <v>82</v>
      </c>
      <c r="F153" s="8">
        <v>5.148</v>
      </c>
      <c r="G153" s="11"/>
      <c r="H153" s="10">
        <f>ROUND((G153*F153),2)</f>
        <v>0</v>
      </c>
      <c r="O153">
        <f>rekapitulace!H8</f>
        <v>21</v>
      </c>
      <c r="P153">
        <f>O153/100*H153</f>
        <v>0</v>
      </c>
    </row>
    <row r="154" ht="51">
      <c r="D154" s="12" t="s">
        <v>251</v>
      </c>
    </row>
    <row r="155" ht="357">
      <c r="D155" s="12" t="s">
        <v>224</v>
      </c>
    </row>
    <row r="156" spans="1:16" ht="25.5">
      <c r="A156" s="6">
        <v>45</v>
      </c>
      <c r="B156" s="6" t="s">
        <v>252</v>
      </c>
      <c r="C156" s="6" t="s">
        <v>44</v>
      </c>
      <c r="D156" s="6" t="s">
        <v>253</v>
      </c>
      <c r="E156" s="6" t="s">
        <v>82</v>
      </c>
      <c r="F156" s="8">
        <v>10.499</v>
      </c>
      <c r="G156" s="11"/>
      <c r="H156" s="10">
        <f>ROUND((G156*F156),2)</f>
        <v>0</v>
      </c>
      <c r="O156">
        <f>rekapitulace!H8</f>
        <v>21</v>
      </c>
      <c r="P156">
        <f>O156/100*H156</f>
        <v>0</v>
      </c>
    </row>
    <row r="157" ht="102">
      <c r="D157" s="12" t="s">
        <v>254</v>
      </c>
    </row>
    <row r="158" ht="357">
      <c r="D158" s="12" t="s">
        <v>224</v>
      </c>
    </row>
    <row r="159" spans="1:16" ht="25.5">
      <c r="A159" s="6">
        <v>46</v>
      </c>
      <c r="B159" s="6" t="s">
        <v>255</v>
      </c>
      <c r="C159" s="6" t="s">
        <v>44</v>
      </c>
      <c r="D159" s="6" t="s">
        <v>256</v>
      </c>
      <c r="E159" s="6" t="s">
        <v>82</v>
      </c>
      <c r="F159" s="8">
        <v>0.502</v>
      </c>
      <c r="G159" s="11"/>
      <c r="H159" s="10">
        <f>ROUND((G159*F159),2)</f>
        <v>0</v>
      </c>
      <c r="O159">
        <f>rekapitulace!H8</f>
        <v>21</v>
      </c>
      <c r="P159">
        <f>O159/100*H159</f>
        <v>0</v>
      </c>
    </row>
    <row r="160" ht="25.5">
      <c r="D160" s="12" t="s">
        <v>257</v>
      </c>
    </row>
    <row r="161" ht="280.5">
      <c r="D161" s="12" t="s">
        <v>258</v>
      </c>
    </row>
    <row r="162" spans="1:16" ht="25.5">
      <c r="A162" s="6">
        <v>47</v>
      </c>
      <c r="B162" s="6" t="s">
        <v>259</v>
      </c>
      <c r="C162" s="6" t="s">
        <v>44</v>
      </c>
      <c r="D162" s="6" t="s">
        <v>260</v>
      </c>
      <c r="E162" s="6" t="s">
        <v>82</v>
      </c>
      <c r="F162" s="8">
        <v>2.527</v>
      </c>
      <c r="G162" s="11"/>
      <c r="H162" s="10">
        <f>ROUND((G162*F162),2)</f>
        <v>0</v>
      </c>
      <c r="O162">
        <f>rekapitulace!H8</f>
        <v>21</v>
      </c>
      <c r="P162">
        <f>O162/100*H162</f>
        <v>0</v>
      </c>
    </row>
    <row r="163" ht="51">
      <c r="D163" s="12" t="s">
        <v>261</v>
      </c>
    </row>
    <row r="164" ht="51">
      <c r="D164" s="12" t="s">
        <v>262</v>
      </c>
    </row>
    <row r="165" spans="1:16" ht="25.5">
      <c r="A165" s="6">
        <v>48</v>
      </c>
      <c r="B165" s="6" t="s">
        <v>263</v>
      </c>
      <c r="C165" s="6" t="s">
        <v>24</v>
      </c>
      <c r="D165" s="6" t="s">
        <v>264</v>
      </c>
      <c r="E165" s="6" t="s">
        <v>82</v>
      </c>
      <c r="F165" s="8">
        <v>2.349</v>
      </c>
      <c r="G165" s="11"/>
      <c r="H165" s="10">
        <f>ROUND((G165*F165),2)</f>
        <v>0</v>
      </c>
      <c r="O165">
        <f>rekapitulace!H8</f>
        <v>21</v>
      </c>
      <c r="P165">
        <f>O165/100*H165</f>
        <v>0</v>
      </c>
    </row>
    <row r="166" ht="25.5">
      <c r="D166" s="12" t="s">
        <v>265</v>
      </c>
    </row>
    <row r="167" ht="102">
      <c r="D167" s="12" t="s">
        <v>266</v>
      </c>
    </row>
    <row r="168" spans="1:16" ht="38.25">
      <c r="A168" s="6">
        <v>49</v>
      </c>
      <c r="B168" s="6" t="s">
        <v>263</v>
      </c>
      <c r="C168" s="6" t="s">
        <v>34</v>
      </c>
      <c r="D168" s="6" t="s">
        <v>267</v>
      </c>
      <c r="E168" s="6" t="s">
        <v>82</v>
      </c>
      <c r="F168" s="8">
        <v>9.647</v>
      </c>
      <c r="G168" s="11"/>
      <c r="H168" s="10">
        <f>ROUND((G168*F168),2)</f>
        <v>0</v>
      </c>
      <c r="O168">
        <f>rekapitulace!H8</f>
        <v>21</v>
      </c>
      <c r="P168">
        <f>O168/100*H168</f>
        <v>0</v>
      </c>
    </row>
    <row r="169" ht="51">
      <c r="D169" s="12" t="s">
        <v>268</v>
      </c>
    </row>
    <row r="170" ht="102">
      <c r="D170" s="12" t="s">
        <v>266</v>
      </c>
    </row>
    <row r="171" spans="1:16" ht="12.75">
      <c r="A171" s="6">
        <v>50</v>
      </c>
      <c r="B171" s="6" t="s">
        <v>269</v>
      </c>
      <c r="C171" s="6" t="s">
        <v>44</v>
      </c>
      <c r="D171" s="6" t="s">
        <v>270</v>
      </c>
      <c r="E171" s="6" t="s">
        <v>82</v>
      </c>
      <c r="F171" s="8">
        <v>0.818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12.75">
      <c r="D172" s="12" t="s">
        <v>271</v>
      </c>
    </row>
    <row r="173" ht="344.25">
      <c r="D173" s="12" t="s">
        <v>272</v>
      </c>
    </row>
    <row r="174" spans="1:16" ht="12.75" customHeight="1">
      <c r="A174" s="13"/>
      <c r="B174" s="13"/>
      <c r="C174" s="13" t="s">
        <v>36</v>
      </c>
      <c r="D174" s="13" t="s">
        <v>231</v>
      </c>
      <c r="E174" s="13"/>
      <c r="F174" s="13"/>
      <c r="G174" s="13"/>
      <c r="H174" s="13">
        <f>SUM(H138:H173)</f>
        <v>0</v>
      </c>
      <c r="P174">
        <f>ROUND(SUM(P138:P173),2)</f>
        <v>0</v>
      </c>
    </row>
    <row r="176" spans="1:8" ht="12.75" customHeight="1">
      <c r="A176" s="7"/>
      <c r="B176" s="7"/>
      <c r="C176" s="7" t="s">
        <v>37</v>
      </c>
      <c r="D176" s="7" t="s">
        <v>273</v>
      </c>
      <c r="E176" s="7"/>
      <c r="F176" s="9"/>
      <c r="G176" s="7"/>
      <c r="H176" s="9"/>
    </row>
    <row r="177" spans="1:16" ht="25.5">
      <c r="A177" s="6">
        <v>51</v>
      </c>
      <c r="B177" s="6" t="s">
        <v>274</v>
      </c>
      <c r="C177" s="6" t="s">
        <v>44</v>
      </c>
      <c r="D177" s="6" t="s">
        <v>275</v>
      </c>
      <c r="E177" s="6" t="s">
        <v>82</v>
      </c>
      <c r="F177" s="8">
        <v>5.819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12.75">
      <c r="D178" s="12" t="s">
        <v>276</v>
      </c>
    </row>
    <row r="179" ht="51">
      <c r="D179" s="12" t="s">
        <v>277</v>
      </c>
    </row>
    <row r="180" spans="1:16" ht="38.25">
      <c r="A180" s="6">
        <v>52</v>
      </c>
      <c r="B180" s="6" t="s">
        <v>278</v>
      </c>
      <c r="C180" s="6" t="s">
        <v>44</v>
      </c>
      <c r="D180" s="6" t="s">
        <v>279</v>
      </c>
      <c r="E180" s="6" t="s">
        <v>101</v>
      </c>
      <c r="F180" s="8">
        <v>3.576</v>
      </c>
      <c r="G180" s="11"/>
      <c r="H180" s="10">
        <f>ROUND((G180*F180),2)</f>
        <v>0</v>
      </c>
      <c r="O180">
        <f>rekapitulace!H8</f>
        <v>21</v>
      </c>
      <c r="P180">
        <f>O180/100*H180</f>
        <v>0</v>
      </c>
    </row>
    <row r="181" ht="25.5">
      <c r="D181" s="12" t="s">
        <v>280</v>
      </c>
    </row>
    <row r="182" ht="102">
      <c r="D182" s="12" t="s">
        <v>281</v>
      </c>
    </row>
    <row r="183" spans="1:16" ht="25.5">
      <c r="A183" s="6">
        <v>53</v>
      </c>
      <c r="B183" s="6" t="s">
        <v>282</v>
      </c>
      <c r="C183" s="6" t="s">
        <v>44</v>
      </c>
      <c r="D183" s="6" t="s">
        <v>283</v>
      </c>
      <c r="E183" s="6" t="s">
        <v>101</v>
      </c>
      <c r="F183" s="8">
        <v>43.5</v>
      </c>
      <c r="G183" s="11"/>
      <c r="H183" s="10">
        <f>ROUND((G183*F183),2)</f>
        <v>0</v>
      </c>
      <c r="O183">
        <f>rekapitulace!H8</f>
        <v>21</v>
      </c>
      <c r="P183">
        <f>O183/100*H183</f>
        <v>0</v>
      </c>
    </row>
    <row r="184" ht="12.75">
      <c r="D184" s="12" t="s">
        <v>284</v>
      </c>
    </row>
    <row r="185" ht="51">
      <c r="D185" s="12" t="s">
        <v>285</v>
      </c>
    </row>
    <row r="186" spans="1:16" ht="25.5">
      <c r="A186" s="6">
        <v>54</v>
      </c>
      <c r="B186" s="6" t="s">
        <v>286</v>
      </c>
      <c r="C186" s="6" t="s">
        <v>44</v>
      </c>
      <c r="D186" s="6" t="s">
        <v>287</v>
      </c>
      <c r="E186" s="6" t="s">
        <v>101</v>
      </c>
      <c r="F186" s="8">
        <v>104.68</v>
      </c>
      <c r="G186" s="11"/>
      <c r="H186" s="10">
        <f>ROUND((G186*F186),2)</f>
        <v>0</v>
      </c>
      <c r="O186">
        <f>rekapitulace!H8</f>
        <v>21</v>
      </c>
      <c r="P186">
        <f>O186/100*H186</f>
        <v>0</v>
      </c>
    </row>
    <row r="187" ht="12.75">
      <c r="D187" s="12" t="s">
        <v>288</v>
      </c>
    </row>
    <row r="188" ht="51">
      <c r="D188" s="12" t="s">
        <v>285</v>
      </c>
    </row>
    <row r="189" spans="1:16" ht="25.5">
      <c r="A189" s="6">
        <v>55</v>
      </c>
      <c r="B189" s="6" t="s">
        <v>289</v>
      </c>
      <c r="C189" s="6" t="s">
        <v>44</v>
      </c>
      <c r="D189" s="6" t="s">
        <v>290</v>
      </c>
      <c r="E189" s="6" t="s">
        <v>101</v>
      </c>
      <c r="F189" s="8">
        <v>57.43</v>
      </c>
      <c r="G189" s="11"/>
      <c r="H189" s="10">
        <f>ROUND((G189*F189),2)</f>
        <v>0</v>
      </c>
      <c r="O189">
        <f>rekapitulace!H8</f>
        <v>21</v>
      </c>
      <c r="P189">
        <f>O189/100*H189</f>
        <v>0</v>
      </c>
    </row>
    <row r="190" ht="25.5">
      <c r="D190" s="12" t="s">
        <v>291</v>
      </c>
    </row>
    <row r="191" ht="140.25">
      <c r="D191" s="12" t="s">
        <v>292</v>
      </c>
    </row>
    <row r="192" spans="1:16" ht="12.75">
      <c r="A192" s="6">
        <v>56</v>
      </c>
      <c r="B192" s="6" t="s">
        <v>293</v>
      </c>
      <c r="C192" s="6" t="s">
        <v>44</v>
      </c>
      <c r="D192" s="6" t="s">
        <v>294</v>
      </c>
      <c r="E192" s="6" t="s">
        <v>101</v>
      </c>
      <c r="F192" s="8">
        <v>47.16</v>
      </c>
      <c r="G192" s="11"/>
      <c r="H192" s="10">
        <f>ROUND((G192*F192),2)</f>
        <v>0</v>
      </c>
      <c r="O192">
        <f>rekapitulace!H8</f>
        <v>21</v>
      </c>
      <c r="P192">
        <f>O192/100*H192</f>
        <v>0</v>
      </c>
    </row>
    <row r="193" ht="12.75">
      <c r="D193" s="12" t="s">
        <v>295</v>
      </c>
    </row>
    <row r="194" ht="140.25">
      <c r="D194" s="12" t="s">
        <v>292</v>
      </c>
    </row>
    <row r="195" spans="1:16" ht="12.75">
      <c r="A195" s="6">
        <v>57</v>
      </c>
      <c r="B195" s="6" t="s">
        <v>296</v>
      </c>
      <c r="C195" s="6" t="s">
        <v>44</v>
      </c>
      <c r="D195" s="6" t="s">
        <v>297</v>
      </c>
      <c r="E195" s="6" t="s">
        <v>101</v>
      </c>
      <c r="F195" s="8">
        <v>43.8</v>
      </c>
      <c r="G195" s="11"/>
      <c r="H195" s="10">
        <f>ROUND((G195*F195),2)</f>
        <v>0</v>
      </c>
      <c r="O195">
        <f>rekapitulace!H8</f>
        <v>21</v>
      </c>
      <c r="P195">
        <f>O195/100*H195</f>
        <v>0</v>
      </c>
    </row>
    <row r="196" ht="12.75">
      <c r="D196" s="12" t="s">
        <v>298</v>
      </c>
    </row>
    <row r="197" ht="140.25">
      <c r="D197" s="12" t="s">
        <v>292</v>
      </c>
    </row>
    <row r="198" spans="1:16" ht="25.5">
      <c r="A198" s="6">
        <v>58</v>
      </c>
      <c r="B198" s="6" t="s">
        <v>299</v>
      </c>
      <c r="C198" s="6" t="s">
        <v>24</v>
      </c>
      <c r="D198" s="6" t="s">
        <v>300</v>
      </c>
      <c r="E198" s="6" t="s">
        <v>126</v>
      </c>
      <c r="F198" s="8">
        <v>7.66</v>
      </c>
      <c r="G198" s="11"/>
      <c r="H198" s="10">
        <f>ROUND((G198*F198),2)</f>
        <v>0</v>
      </c>
      <c r="O198">
        <f>rekapitulace!H8</f>
        <v>21</v>
      </c>
      <c r="P198">
        <f>O198/100*H198</f>
        <v>0</v>
      </c>
    </row>
    <row r="199" ht="12.75">
      <c r="D199" s="12" t="s">
        <v>301</v>
      </c>
    </row>
    <row r="200" ht="38.25">
      <c r="D200" s="12" t="s">
        <v>302</v>
      </c>
    </row>
    <row r="201" spans="1:16" ht="25.5">
      <c r="A201" s="6">
        <v>59</v>
      </c>
      <c r="B201" s="6" t="s">
        <v>299</v>
      </c>
      <c r="C201" s="6" t="s">
        <v>34</v>
      </c>
      <c r="D201" s="6" t="s">
        <v>303</v>
      </c>
      <c r="E201" s="6" t="s">
        <v>126</v>
      </c>
      <c r="F201" s="8">
        <v>32.22</v>
      </c>
      <c r="G201" s="11"/>
      <c r="H201" s="10">
        <f>ROUND((G201*F201),2)</f>
        <v>0</v>
      </c>
      <c r="O201">
        <f>rekapitulace!H8</f>
        <v>21</v>
      </c>
      <c r="P201">
        <f>O201/100*H201</f>
        <v>0</v>
      </c>
    </row>
    <row r="202" ht="38.25">
      <c r="D202" s="12" t="s">
        <v>304</v>
      </c>
    </row>
    <row r="203" ht="38.25">
      <c r="D203" s="12" t="s">
        <v>302</v>
      </c>
    </row>
    <row r="204" spans="1:16" ht="12.75" customHeight="1">
      <c r="A204" s="13"/>
      <c r="B204" s="13"/>
      <c r="C204" s="13" t="s">
        <v>37</v>
      </c>
      <c r="D204" s="13" t="s">
        <v>273</v>
      </c>
      <c r="E204" s="13"/>
      <c r="F204" s="13"/>
      <c r="G204" s="13"/>
      <c r="H204" s="13">
        <f>SUM(H177:H203)</f>
        <v>0</v>
      </c>
      <c r="P204">
        <f>ROUND(SUM(P177:P203),2)</f>
        <v>0</v>
      </c>
    </row>
    <row r="206" spans="1:8" ht="12.75" customHeight="1">
      <c r="A206" s="7"/>
      <c r="B206" s="7"/>
      <c r="C206" s="7" t="s">
        <v>39</v>
      </c>
      <c r="D206" s="7" t="s">
        <v>305</v>
      </c>
      <c r="E206" s="7"/>
      <c r="F206" s="9"/>
      <c r="G206" s="7"/>
      <c r="H206" s="9"/>
    </row>
    <row r="207" spans="1:16" ht="38.25">
      <c r="A207" s="6">
        <v>60</v>
      </c>
      <c r="B207" s="6" t="s">
        <v>306</v>
      </c>
      <c r="C207" s="6" t="s">
        <v>44</v>
      </c>
      <c r="D207" s="6" t="s">
        <v>307</v>
      </c>
      <c r="E207" s="6" t="s">
        <v>101</v>
      </c>
      <c r="F207" s="8">
        <v>89.486</v>
      </c>
      <c r="G207" s="11"/>
      <c r="H207" s="10">
        <f>ROUND((G207*F207),2)</f>
        <v>0</v>
      </c>
      <c r="O207">
        <f>rekapitulace!H8</f>
        <v>21</v>
      </c>
      <c r="P207">
        <f>O207/100*H207</f>
        <v>0</v>
      </c>
    </row>
    <row r="208" ht="63.75">
      <c r="D208" s="12" t="s">
        <v>308</v>
      </c>
    </row>
    <row r="209" ht="191.25">
      <c r="D209" s="12" t="s">
        <v>309</v>
      </c>
    </row>
    <row r="210" spans="1:16" ht="25.5">
      <c r="A210" s="6">
        <v>61</v>
      </c>
      <c r="B210" s="6" t="s">
        <v>310</v>
      </c>
      <c r="C210" s="6" t="s">
        <v>44</v>
      </c>
      <c r="D210" s="6" t="s">
        <v>311</v>
      </c>
      <c r="E210" s="6" t="s">
        <v>101</v>
      </c>
      <c r="F210" s="8">
        <v>4.788</v>
      </c>
      <c r="G210" s="11"/>
      <c r="H210" s="10">
        <f>ROUND((G210*F210),2)</f>
        <v>0</v>
      </c>
      <c r="O210">
        <f>rekapitulace!H8</f>
        <v>21</v>
      </c>
      <c r="P210">
        <f>O210/100*H210</f>
        <v>0</v>
      </c>
    </row>
    <row r="211" ht="12.75">
      <c r="D211" s="12" t="s">
        <v>312</v>
      </c>
    </row>
    <row r="212" ht="38.25">
      <c r="D212" s="12" t="s">
        <v>313</v>
      </c>
    </row>
    <row r="213" spans="1:16" ht="12.75" customHeight="1">
      <c r="A213" s="13"/>
      <c r="B213" s="13"/>
      <c r="C213" s="13" t="s">
        <v>39</v>
      </c>
      <c r="D213" s="13" t="s">
        <v>305</v>
      </c>
      <c r="E213" s="13"/>
      <c r="F213" s="13"/>
      <c r="G213" s="13"/>
      <c r="H213" s="13">
        <f>SUM(H207:H212)</f>
        <v>0</v>
      </c>
      <c r="P213">
        <f>ROUND(SUM(P207:P212),2)</f>
        <v>0</v>
      </c>
    </row>
    <row r="215" spans="1:8" ht="12.75" customHeight="1">
      <c r="A215" s="7"/>
      <c r="B215" s="7"/>
      <c r="C215" s="7" t="s">
        <v>40</v>
      </c>
      <c r="D215" s="7" t="s">
        <v>314</v>
      </c>
      <c r="E215" s="7"/>
      <c r="F215" s="9"/>
      <c r="G215" s="7"/>
      <c r="H215" s="9"/>
    </row>
    <row r="216" spans="1:16" ht="38.25">
      <c r="A216" s="6">
        <v>62</v>
      </c>
      <c r="B216" s="6" t="s">
        <v>315</v>
      </c>
      <c r="C216" s="6" t="s">
        <v>44</v>
      </c>
      <c r="D216" s="6" t="s">
        <v>316</v>
      </c>
      <c r="E216" s="6" t="s">
        <v>126</v>
      </c>
      <c r="F216" s="8">
        <v>3.8</v>
      </c>
      <c r="G216" s="11"/>
      <c r="H216" s="10">
        <f>ROUND((G216*F216),2)</f>
        <v>0</v>
      </c>
      <c r="O216">
        <f>rekapitulace!H8</f>
        <v>21</v>
      </c>
      <c r="P216">
        <f>O216/100*H216</f>
        <v>0</v>
      </c>
    </row>
    <row r="217" ht="12.75">
      <c r="D217" s="12" t="s">
        <v>317</v>
      </c>
    </row>
    <row r="218" ht="267.75">
      <c r="D218" s="12" t="s">
        <v>318</v>
      </c>
    </row>
    <row r="219" spans="1:16" ht="25.5">
      <c r="A219" s="6">
        <v>63</v>
      </c>
      <c r="B219" s="6" t="s">
        <v>319</v>
      </c>
      <c r="C219" s="6" t="s">
        <v>44</v>
      </c>
      <c r="D219" s="6" t="s">
        <v>320</v>
      </c>
      <c r="E219" s="6" t="s">
        <v>126</v>
      </c>
      <c r="F219" s="8">
        <v>15.96</v>
      </c>
      <c r="G219" s="11"/>
      <c r="H219" s="10">
        <f>ROUND((G219*F219),2)</f>
        <v>0</v>
      </c>
      <c r="O219">
        <f>rekapitulace!H8</f>
        <v>21</v>
      </c>
      <c r="P219">
        <f>O219/100*H219</f>
        <v>0</v>
      </c>
    </row>
    <row r="220" ht="12.75">
      <c r="D220" s="12" t="s">
        <v>321</v>
      </c>
    </row>
    <row r="221" ht="242.25">
      <c r="D221" s="12" t="s">
        <v>322</v>
      </c>
    </row>
    <row r="222" spans="1:16" ht="12.75" customHeight="1">
      <c r="A222" s="13"/>
      <c r="B222" s="13"/>
      <c r="C222" s="13" t="s">
        <v>40</v>
      </c>
      <c r="D222" s="13" t="s">
        <v>314</v>
      </c>
      <c r="E222" s="13"/>
      <c r="F222" s="13"/>
      <c r="G222" s="13"/>
      <c r="H222" s="13">
        <f>SUM(H216:H221)</f>
        <v>0</v>
      </c>
      <c r="P222">
        <f>ROUND(SUM(P216:P221),2)</f>
        <v>0</v>
      </c>
    </row>
    <row r="224" spans="1:8" ht="12.75" customHeight="1">
      <c r="A224" s="7"/>
      <c r="B224" s="7"/>
      <c r="C224" s="7" t="s">
        <v>324</v>
      </c>
      <c r="D224" s="7" t="s">
        <v>323</v>
      </c>
      <c r="E224" s="7"/>
      <c r="F224" s="9"/>
      <c r="G224" s="7"/>
      <c r="H224" s="9"/>
    </row>
    <row r="225" spans="1:16" ht="25.5">
      <c r="A225" s="6">
        <v>64</v>
      </c>
      <c r="B225" s="6" t="s">
        <v>325</v>
      </c>
      <c r="C225" s="6" t="s">
        <v>44</v>
      </c>
      <c r="D225" s="6" t="s">
        <v>326</v>
      </c>
      <c r="E225" s="6" t="s">
        <v>126</v>
      </c>
      <c r="F225" s="8">
        <v>24.2</v>
      </c>
      <c r="G225" s="11"/>
      <c r="H225" s="10">
        <f>ROUND((G225*F225),2)</f>
        <v>0</v>
      </c>
      <c r="O225">
        <f>rekapitulace!H8</f>
        <v>21</v>
      </c>
      <c r="P225">
        <f>O225/100*H225</f>
        <v>0</v>
      </c>
    </row>
    <row r="226" ht="12.75">
      <c r="D226" s="12" t="s">
        <v>327</v>
      </c>
    </row>
    <row r="227" ht="63.75">
      <c r="D227" s="12" t="s">
        <v>328</v>
      </c>
    </row>
    <row r="228" spans="1:16" ht="25.5">
      <c r="A228" s="6">
        <v>65</v>
      </c>
      <c r="B228" s="6" t="s">
        <v>329</v>
      </c>
      <c r="C228" s="6" t="s">
        <v>44</v>
      </c>
      <c r="D228" s="6" t="s">
        <v>330</v>
      </c>
      <c r="E228" s="6" t="s">
        <v>126</v>
      </c>
      <c r="F228" s="8">
        <v>12.9</v>
      </c>
      <c r="G228" s="11"/>
      <c r="H228" s="10">
        <f>ROUND((G228*F228),2)</f>
        <v>0</v>
      </c>
      <c r="O228">
        <f>rekapitulace!H8</f>
        <v>21</v>
      </c>
      <c r="P228">
        <f>O228/100*H228</f>
        <v>0</v>
      </c>
    </row>
    <row r="229" ht="12.75">
      <c r="D229" s="12" t="s">
        <v>331</v>
      </c>
    </row>
    <row r="230" ht="51">
      <c r="D230" s="12" t="s">
        <v>332</v>
      </c>
    </row>
    <row r="231" spans="1:16" ht="12.75">
      <c r="A231" s="6">
        <v>66</v>
      </c>
      <c r="B231" s="6" t="s">
        <v>333</v>
      </c>
      <c r="C231" s="6" t="s">
        <v>44</v>
      </c>
      <c r="D231" s="6" t="s">
        <v>334</v>
      </c>
      <c r="E231" s="6" t="s">
        <v>126</v>
      </c>
      <c r="F231" s="8">
        <v>8.5</v>
      </c>
      <c r="G231" s="11"/>
      <c r="H231" s="10">
        <f>ROUND((G231*F231),2)</f>
        <v>0</v>
      </c>
      <c r="O231">
        <f>rekapitulace!H8</f>
        <v>21</v>
      </c>
      <c r="P231">
        <f>O231/100*H231</f>
        <v>0</v>
      </c>
    </row>
    <row r="232" ht="12.75">
      <c r="D232" s="12" t="s">
        <v>335</v>
      </c>
    </row>
    <row r="233" ht="38.25">
      <c r="D233" s="12" t="s">
        <v>336</v>
      </c>
    </row>
    <row r="234" spans="1:16" ht="25.5">
      <c r="A234" s="6">
        <v>67</v>
      </c>
      <c r="B234" s="6" t="s">
        <v>337</v>
      </c>
      <c r="C234" s="6" t="s">
        <v>24</v>
      </c>
      <c r="D234" s="6" t="s">
        <v>338</v>
      </c>
      <c r="E234" s="6" t="s">
        <v>126</v>
      </c>
      <c r="F234" s="8">
        <v>7.66</v>
      </c>
      <c r="G234" s="11"/>
      <c r="H234" s="10">
        <f>ROUND((G234*F234),2)</f>
        <v>0</v>
      </c>
      <c r="O234">
        <f>rekapitulace!H8</f>
        <v>21</v>
      </c>
      <c r="P234">
        <f>O234/100*H234</f>
        <v>0</v>
      </c>
    </row>
    <row r="235" ht="12.75">
      <c r="D235" s="12" t="s">
        <v>301</v>
      </c>
    </row>
    <row r="236" ht="12.75">
      <c r="D236" s="12" t="s">
        <v>339</v>
      </c>
    </row>
    <row r="237" spans="1:16" ht="25.5">
      <c r="A237" s="6">
        <v>68</v>
      </c>
      <c r="B237" s="6" t="s">
        <v>337</v>
      </c>
      <c r="C237" s="6" t="s">
        <v>34</v>
      </c>
      <c r="D237" s="6" t="s">
        <v>340</v>
      </c>
      <c r="E237" s="6" t="s">
        <v>126</v>
      </c>
      <c r="F237" s="8">
        <v>32.22</v>
      </c>
      <c r="G237" s="11"/>
      <c r="H237" s="10">
        <f>ROUND((G237*F237),2)</f>
        <v>0</v>
      </c>
      <c r="O237">
        <f>rekapitulace!H8</f>
        <v>21</v>
      </c>
      <c r="P237">
        <f>O237/100*H237</f>
        <v>0</v>
      </c>
    </row>
    <row r="238" ht="38.25">
      <c r="D238" s="12" t="s">
        <v>341</v>
      </c>
    </row>
    <row r="239" ht="12.75">
      <c r="D239" s="12" t="s">
        <v>339</v>
      </c>
    </row>
    <row r="240" spans="1:16" ht="12.75">
      <c r="A240" s="6">
        <v>69</v>
      </c>
      <c r="B240" s="6" t="s">
        <v>342</v>
      </c>
      <c r="C240" s="6" t="s">
        <v>44</v>
      </c>
      <c r="D240" s="6" t="s">
        <v>343</v>
      </c>
      <c r="E240" s="6" t="s">
        <v>126</v>
      </c>
      <c r="F240" s="8">
        <v>32.22</v>
      </c>
      <c r="G240" s="11"/>
      <c r="H240" s="10">
        <f>ROUND((G240*F240),2)</f>
        <v>0</v>
      </c>
      <c r="O240">
        <f>rekapitulace!H8</f>
        <v>21</v>
      </c>
      <c r="P240">
        <f>O240/100*H240</f>
        <v>0</v>
      </c>
    </row>
    <row r="241" ht="38.25">
      <c r="D241" s="12" t="s">
        <v>304</v>
      </c>
    </row>
    <row r="242" ht="25.5">
      <c r="D242" s="12" t="s">
        <v>344</v>
      </c>
    </row>
    <row r="243" spans="1:16" ht="25.5">
      <c r="A243" s="6">
        <v>70</v>
      </c>
      <c r="B243" s="6" t="s">
        <v>345</v>
      </c>
      <c r="C243" s="6" t="s">
        <v>44</v>
      </c>
      <c r="D243" s="6" t="s">
        <v>346</v>
      </c>
      <c r="E243" s="6" t="s">
        <v>126</v>
      </c>
      <c r="F243" s="8">
        <v>2.5</v>
      </c>
      <c r="G243" s="11"/>
      <c r="H243" s="10">
        <f>ROUND((G243*F243),2)</f>
        <v>0</v>
      </c>
      <c r="O243">
        <f>rekapitulace!H8</f>
        <v>21</v>
      </c>
      <c r="P243">
        <f>O243/100*H243</f>
        <v>0</v>
      </c>
    </row>
    <row r="244" ht="12.75">
      <c r="D244" s="12" t="s">
        <v>347</v>
      </c>
    </row>
    <row r="245" ht="76.5">
      <c r="D245" s="12" t="s">
        <v>348</v>
      </c>
    </row>
    <row r="246" spans="1:16" ht="12.75">
      <c r="A246" s="6">
        <v>71</v>
      </c>
      <c r="B246" s="6" t="s">
        <v>349</v>
      </c>
      <c r="C246" s="6" t="s">
        <v>44</v>
      </c>
      <c r="D246" s="6" t="s">
        <v>350</v>
      </c>
      <c r="E246" s="6" t="s">
        <v>101</v>
      </c>
      <c r="F246" s="8">
        <v>0.9</v>
      </c>
      <c r="G246" s="11"/>
      <c r="H246" s="10">
        <f>ROUND((G246*F246),2)</f>
        <v>0</v>
      </c>
      <c r="O246">
        <f>rekapitulace!H8</f>
        <v>21</v>
      </c>
      <c r="P246">
        <f>O246/100*H246</f>
        <v>0</v>
      </c>
    </row>
    <row r="247" ht="12.75">
      <c r="D247" s="12" t="s">
        <v>351</v>
      </c>
    </row>
    <row r="248" ht="76.5">
      <c r="D248" s="12" t="s">
        <v>352</v>
      </c>
    </row>
    <row r="249" spans="1:16" ht="25.5">
      <c r="A249" s="6">
        <v>72</v>
      </c>
      <c r="B249" s="6" t="s">
        <v>353</v>
      </c>
      <c r="C249" s="6" t="s">
        <v>44</v>
      </c>
      <c r="D249" s="6" t="s">
        <v>354</v>
      </c>
      <c r="E249" s="6" t="s">
        <v>355</v>
      </c>
      <c r="F249" s="8">
        <v>28</v>
      </c>
      <c r="G249" s="11"/>
      <c r="H249" s="10">
        <f>ROUND((G249*F249),2)</f>
        <v>0</v>
      </c>
      <c r="O249">
        <f>rekapitulace!H8</f>
        <v>21</v>
      </c>
      <c r="P249">
        <f>O249/100*H249</f>
        <v>0</v>
      </c>
    </row>
    <row r="250" ht="12.75">
      <c r="D250" s="12" t="s">
        <v>356</v>
      </c>
    </row>
    <row r="251" ht="357">
      <c r="D251" s="12" t="s">
        <v>357</v>
      </c>
    </row>
    <row r="252" spans="1:16" ht="38.25">
      <c r="A252" s="6">
        <v>73</v>
      </c>
      <c r="B252" s="6" t="s">
        <v>358</v>
      </c>
      <c r="C252" s="6" t="s">
        <v>44</v>
      </c>
      <c r="D252" s="6" t="s">
        <v>359</v>
      </c>
      <c r="E252" s="6" t="s">
        <v>82</v>
      </c>
      <c r="F252" s="8">
        <v>55.806</v>
      </c>
      <c r="G252" s="11"/>
      <c r="H252" s="10">
        <f>ROUND((G252*F252),2)</f>
        <v>0</v>
      </c>
      <c r="O252">
        <f>rekapitulace!H8</f>
        <v>21</v>
      </c>
      <c r="P252">
        <f>O252/100*H252</f>
        <v>0</v>
      </c>
    </row>
    <row r="253" ht="102">
      <c r="D253" s="12" t="s">
        <v>360</v>
      </c>
    </row>
    <row r="254" ht="102">
      <c r="D254" s="12" t="s">
        <v>361</v>
      </c>
    </row>
    <row r="255" spans="1:16" ht="25.5">
      <c r="A255" s="6">
        <v>74</v>
      </c>
      <c r="B255" s="6" t="s">
        <v>362</v>
      </c>
      <c r="C255" s="6" t="s">
        <v>44</v>
      </c>
      <c r="D255" s="6" t="s">
        <v>363</v>
      </c>
      <c r="E255" s="6" t="s">
        <v>82</v>
      </c>
      <c r="F255" s="8">
        <v>3.1</v>
      </c>
      <c r="G255" s="11"/>
      <c r="H255" s="10">
        <f>ROUND((G255*F255),2)</f>
        <v>0</v>
      </c>
      <c r="O255">
        <f>rekapitulace!H8</f>
        <v>21</v>
      </c>
      <c r="P255">
        <f>O255/100*H255</f>
        <v>0</v>
      </c>
    </row>
    <row r="256" ht="51">
      <c r="D256" s="12" t="s">
        <v>364</v>
      </c>
    </row>
    <row r="257" ht="102">
      <c r="D257" s="12" t="s">
        <v>361</v>
      </c>
    </row>
    <row r="258" spans="1:16" ht="25.5">
      <c r="A258" s="6">
        <v>75</v>
      </c>
      <c r="B258" s="6" t="s">
        <v>365</v>
      </c>
      <c r="C258" s="6" t="s">
        <v>44</v>
      </c>
      <c r="D258" s="6" t="s">
        <v>366</v>
      </c>
      <c r="E258" s="6" t="s">
        <v>87</v>
      </c>
      <c r="F258" s="8">
        <v>0.239</v>
      </c>
      <c r="G258" s="11"/>
      <c r="H258" s="10">
        <f>ROUND((G258*F258),2)</f>
        <v>0</v>
      </c>
      <c r="O258">
        <f>rekapitulace!H8</f>
        <v>21</v>
      </c>
      <c r="P258">
        <f>O258/100*H258</f>
        <v>0</v>
      </c>
    </row>
    <row r="259" ht="12.75">
      <c r="D259" s="12" t="s">
        <v>367</v>
      </c>
    </row>
    <row r="260" ht="102">
      <c r="D260" s="12" t="s">
        <v>368</v>
      </c>
    </row>
    <row r="261" spans="1:16" ht="12.75" customHeight="1">
      <c r="A261" s="13"/>
      <c r="B261" s="13"/>
      <c r="C261" s="13" t="s">
        <v>324</v>
      </c>
      <c r="D261" s="13" t="s">
        <v>323</v>
      </c>
      <c r="E261" s="13"/>
      <c r="F261" s="13"/>
      <c r="G261" s="13"/>
      <c r="H261" s="13">
        <f>SUM(H225:H260)</f>
        <v>0</v>
      </c>
      <c r="P261">
        <f>ROUND(SUM(P225:P260),2)</f>
        <v>0</v>
      </c>
    </row>
    <row r="263" spans="1:16" ht="12.75" customHeight="1">
      <c r="A263" s="13"/>
      <c r="B263" s="13"/>
      <c r="C263" s="13"/>
      <c r="D263" s="13" t="s">
        <v>71</v>
      </c>
      <c r="E263" s="13"/>
      <c r="F263" s="13"/>
      <c r="G263" s="13"/>
      <c r="H263" s="13">
        <f>+H27+H90+H108+H135+H174+H204+H213+H222+H261</f>
        <v>0</v>
      </c>
      <c r="P263">
        <f>+P27+P90+P108+P135+P174+P204+P213+P222+P261</f>
        <v>0</v>
      </c>
    </row>
    <row r="265" spans="1:8" ht="12.75" customHeight="1">
      <c r="A265" s="7" t="s">
        <v>72</v>
      </c>
      <c r="B265" s="7"/>
      <c r="C265" s="7"/>
      <c r="D265" s="7"/>
      <c r="E265" s="7"/>
      <c r="F265" s="7"/>
      <c r="G265" s="7"/>
      <c r="H265" s="7"/>
    </row>
    <row r="266" spans="1:8" ht="12.75" customHeight="1">
      <c r="A266" s="7"/>
      <c r="B266" s="7"/>
      <c r="C266" s="7"/>
      <c r="D266" s="7" t="s">
        <v>73</v>
      </c>
      <c r="E266" s="7"/>
      <c r="F266" s="7"/>
      <c r="G266" s="7"/>
      <c r="H266" s="7"/>
    </row>
    <row r="267" spans="1:16" ht="12.75" customHeight="1">
      <c r="A267" s="13"/>
      <c r="B267" s="13"/>
      <c r="C267" s="13"/>
      <c r="D267" s="13" t="s">
        <v>74</v>
      </c>
      <c r="E267" s="13"/>
      <c r="F267" s="13"/>
      <c r="G267" s="13"/>
      <c r="H267" s="13">
        <v>0</v>
      </c>
      <c r="P267">
        <v>0</v>
      </c>
    </row>
    <row r="268" spans="1:8" ht="12.75" customHeight="1">
      <c r="A268" s="13"/>
      <c r="B268" s="13"/>
      <c r="C268" s="13"/>
      <c r="D268" s="13" t="s">
        <v>75</v>
      </c>
      <c r="E268" s="13"/>
      <c r="F268" s="13"/>
      <c r="G268" s="13"/>
      <c r="H268" s="13"/>
    </row>
    <row r="269" spans="1:16" ht="12.75" customHeight="1">
      <c r="A269" s="13"/>
      <c r="B269" s="13"/>
      <c r="C269" s="13"/>
      <c r="D269" s="13" t="s">
        <v>76</v>
      </c>
      <c r="E269" s="13"/>
      <c r="F269" s="13"/>
      <c r="G269" s="13"/>
      <c r="H269" s="13">
        <v>0</v>
      </c>
      <c r="P269">
        <v>0</v>
      </c>
    </row>
    <row r="270" spans="1:16" ht="12.75" customHeight="1">
      <c r="A270" s="13"/>
      <c r="B270" s="13"/>
      <c r="C270" s="13"/>
      <c r="D270" s="13" t="s">
        <v>77</v>
      </c>
      <c r="E270" s="13"/>
      <c r="F270" s="13"/>
      <c r="G270" s="13"/>
      <c r="H270" s="13">
        <f>H267+H269</f>
        <v>0</v>
      </c>
      <c r="P270">
        <f>P267+P269</f>
        <v>0</v>
      </c>
    </row>
    <row r="272" spans="1:16" ht="12.75" customHeight="1">
      <c r="A272" s="13"/>
      <c r="B272" s="13"/>
      <c r="C272" s="13"/>
      <c r="D272" s="13" t="s">
        <v>77</v>
      </c>
      <c r="E272" s="13"/>
      <c r="F272" s="13"/>
      <c r="G272" s="13"/>
      <c r="H272" s="13">
        <f>H263+H270</f>
        <v>0</v>
      </c>
      <c r="P272">
        <f>P263+P270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2022-04-04T14:17:01Z</dcterms:created>
  <dcterms:modified xsi:type="dcterms:W3CDTF">2022-04-04T14:18:33Z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