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0603 - Pulečný - spl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'20240603 - Pulečný - spla...'!$C$124:$K$208</definedName>
    <definedName name="_xlnm.Print_Area" localSheetId="1">'20240603 - Pulečný - spla...'!$C$4:$J$76,'20240603 - Pulečný - spla...'!$C$82:$J$108,'20240603 - Pulečný - spla...'!$C$114:$K$208</definedName>
    <definedName name="_xlnm.Print_Titles" localSheetId="1">'20240603 - Pulečný - spla...'!$124:$124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T188"/>
  <c r="R189"/>
  <c r="R188"/>
  <c r="P189"/>
  <c r="P188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T161"/>
  <c r="R162"/>
  <c r="R161"/>
  <c r="P162"/>
  <c r="P161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19"/>
  <c r="E117"/>
  <c r="F87"/>
  <c r="E85"/>
  <c r="J22"/>
  <c r="E22"/>
  <c r="J122"/>
  <c r="J21"/>
  <c r="J19"/>
  <c r="E19"/>
  <c r="J121"/>
  <c r="J18"/>
  <c r="J16"/>
  <c r="E16"/>
  <c r="F122"/>
  <c r="J15"/>
  <c r="J13"/>
  <c r="E13"/>
  <c r="F121"/>
  <c r="J12"/>
  <c r="J10"/>
  <c r="J87"/>
  <c i="1" r="L90"/>
  <c r="AM90"/>
  <c r="AM89"/>
  <c r="L89"/>
  <c r="AM87"/>
  <c r="L87"/>
  <c r="L85"/>
  <c r="L84"/>
  <c i="2" r="BK173"/>
  <c r="F32"/>
  <c r="BK154"/>
  <c r="BK175"/>
  <c r="J176"/>
  <c r="J182"/>
  <c r="J166"/>
  <c r="J139"/>
  <c r="BK177"/>
  <c r="J187"/>
  <c r="J130"/>
  <c r="J178"/>
  <c r="J193"/>
  <c r="BK197"/>
  <c r="J179"/>
  <c r="J189"/>
  <c r="J181"/>
  <c r="BK180"/>
  <c r="BK132"/>
  <c r="BK170"/>
  <c r="F35"/>
  <c r="BK145"/>
  <c i="1" r="AS94"/>
  <c i="2" r="J208"/>
  <c r="J172"/>
  <c r="BK200"/>
  <c r="BK151"/>
  <c r="J175"/>
  <c r="J154"/>
  <c r="J203"/>
  <c r="J143"/>
  <c r="BK204"/>
  <c r="BK167"/>
  <c r="BK156"/>
  <c r="BK183"/>
  <c r="J174"/>
  <c r="J162"/>
  <c r="BK203"/>
  <c r="J180"/>
  <c r="J147"/>
  <c r="BK147"/>
  <c r="BK174"/>
  <c r="BK189"/>
  <c r="J173"/>
  <c r="BK130"/>
  <c r="BK169"/>
  <c r="J134"/>
  <c r="J198"/>
  <c r="BK195"/>
  <c r="BK134"/>
  <c r="J183"/>
  <c r="J207"/>
  <c r="J164"/>
  <c r="F33"/>
  <c r="J195"/>
  <c r="BK164"/>
  <c r="BK136"/>
  <c r="BK187"/>
  <c r="J201"/>
  <c r="BK176"/>
  <c r="J156"/>
  <c r="J138"/>
  <c r="BK199"/>
  <c r="BK149"/>
  <c r="J204"/>
  <c r="BK141"/>
  <c r="F34"/>
  <c r="J159"/>
  <c r="BK139"/>
  <c r="BK193"/>
  <c r="J169"/>
  <c r="J32"/>
  <c r="J199"/>
  <c r="BK128"/>
  <c r="J128"/>
  <c r="BK178"/>
  <c r="J200"/>
  <c r="BK159"/>
  <c r="BK208"/>
  <c r="BK201"/>
  <c r="BK138"/>
  <c r="BK206"/>
  <c r="BK166"/>
  <c r="J141"/>
  <c r="BK181"/>
  <c r="BK172"/>
  <c r="J149"/>
  <c r="BK198"/>
  <c r="BK207"/>
  <c r="J184"/>
  <c r="J170"/>
  <c r="BK143"/>
  <c r="BK179"/>
  <c r="J151"/>
  <c r="J206"/>
  <c r="J194"/>
  <c r="J132"/>
  <c r="BK184"/>
  <c r="BK162"/>
  <c r="BK194"/>
  <c r="J177"/>
  <c r="J167"/>
  <c r="J145"/>
  <c r="BK192"/>
  <c r="J192"/>
  <c r="BK182"/>
  <c r="J197"/>
  <c r="J136"/>
  <c l="1" r="R153"/>
  <c r="P127"/>
  <c r="P126"/>
  <c r="P153"/>
  <c r="BK163"/>
  <c r="J163"/>
  <c r="J100"/>
  <c r="BK191"/>
  <c r="J191"/>
  <c r="J104"/>
  <c r="R127"/>
  <c r="R191"/>
  <c r="BK127"/>
  <c r="BK126"/>
  <c r="J126"/>
  <c r="J95"/>
  <c r="BK153"/>
  <c r="J153"/>
  <c r="J97"/>
  <c r="T153"/>
  <c r="BK196"/>
  <c r="J196"/>
  <c r="J105"/>
  <c r="T163"/>
  <c r="P163"/>
  <c r="P191"/>
  <c r="P196"/>
  <c r="T127"/>
  <c r="T126"/>
  <c r="T125"/>
  <c r="T196"/>
  <c r="BK205"/>
  <c r="J205"/>
  <c r="J107"/>
  <c r="R163"/>
  <c r="T191"/>
  <c r="T190"/>
  <c r="R196"/>
  <c r="BK202"/>
  <c r="J202"/>
  <c r="J106"/>
  <c r="P202"/>
  <c r="R202"/>
  <c r="T202"/>
  <c r="P205"/>
  <c r="R205"/>
  <c r="T205"/>
  <c r="BK158"/>
  <c r="J158"/>
  <c r="J98"/>
  <c r="BK186"/>
  <c r="J186"/>
  <c r="J101"/>
  <c r="BK161"/>
  <c r="J161"/>
  <c r="J99"/>
  <c r="BK188"/>
  <c r="J188"/>
  <c r="J102"/>
  <c r="J90"/>
  <c r="BE164"/>
  <c r="BE170"/>
  <c r="BE179"/>
  <c r="BE183"/>
  <c r="BE200"/>
  <c i="1" r="BB95"/>
  <c r="BA95"/>
  <c i="2" r="J89"/>
  <c r="BE134"/>
  <c r="BE138"/>
  <c r="BE139"/>
  <c r="BE162"/>
  <c r="BE169"/>
  <c r="BE173"/>
  <c r="BE193"/>
  <c r="BE207"/>
  <c r="BE151"/>
  <c r="BE154"/>
  <c r="BE167"/>
  <c r="BE172"/>
  <c r="BE177"/>
  <c r="BE184"/>
  <c r="BE187"/>
  <c r="BE194"/>
  <c r="BE208"/>
  <c r="F89"/>
  <c r="BE132"/>
  <c r="BE156"/>
  <c r="BE175"/>
  <c r="BE178"/>
  <c r="BE195"/>
  <c r="BE198"/>
  <c r="BE199"/>
  <c r="BE204"/>
  <c r="F90"/>
  <c r="BE136"/>
  <c r="BE143"/>
  <c r="BE182"/>
  <c r="BE206"/>
  <c i="1" r="BD95"/>
  <c i="2" r="J119"/>
  <c r="BE147"/>
  <c r="BE149"/>
  <c r="BE176"/>
  <c r="BE203"/>
  <c i="1" r="AW95"/>
  <c i="2" r="BE166"/>
  <c r="BE180"/>
  <c r="BE181"/>
  <c r="BE201"/>
  <c r="BE189"/>
  <c r="BE197"/>
  <c r="BE128"/>
  <c r="BE130"/>
  <c r="BE141"/>
  <c r="BE145"/>
  <c r="BE159"/>
  <c r="BE174"/>
  <c r="BE192"/>
  <c i="1" r="BC95"/>
  <c r="BD94"/>
  <c r="W33"/>
  <c r="BA94"/>
  <c r="W30"/>
  <c r="BB94"/>
  <c r="W31"/>
  <c r="BC94"/>
  <c r="W32"/>
  <c i="2" l="1" r="P190"/>
  <c r="R190"/>
  <c r="P125"/>
  <c i="1" r="AU95"/>
  <c i="2" r="R126"/>
  <c r="R125"/>
  <c r="J127"/>
  <c r="J96"/>
  <c r="BK190"/>
  <c r="J190"/>
  <c r="J103"/>
  <c i="1" r="AU94"/>
  <c r="AW94"/>
  <c r="AK30"/>
  <c i="2" r="F31"/>
  <c i="1" r="AZ95"/>
  <c r="AZ94"/>
  <c r="W29"/>
  <c i="2" r="J31"/>
  <c i="1" r="AV95"/>
  <c r="AT95"/>
  <c r="AX94"/>
  <c r="AY94"/>
  <c i="2" l="1" r="BK125"/>
  <c r="J125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<sst xmlns="http://schemas.openxmlformats.org/spreadsheetml/2006/main">
  <si>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</si>
  <si>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</si>
  <si>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</si>
  <si>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</si>
  <si>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</si>
  <si>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{aa7ff183-dbee-488f-a95f-e8c6db76b390}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</si>
  <si>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</si>
  <si>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</si>
  <si>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</si>
  <si>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</si>
  <si>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</si>
  <si>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</si>
  <si>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</si>
  <si>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</si>
  <si>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20240603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</si>
  <si>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</si>
  <si>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</si>
  <si>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Pulečný - splašková kanalizace k domu č.p. 153</t>
  </si>
  <si>
    <t>KSO:</t>
  </si>
  <si>
    <t>CC-CZ:</t>
  </si>
  <si>
    <t>Místo:</t>
  </si>
  <si>
    <t xml:space="preserve"> </t>
  </si>
  <si>
    <t>Datum:</t>
  </si>
  <si>
    <t>3. 6. 2024</t>
  </si>
  <si>
    <t>Zadavatel:</t>
  </si>
  <si>
    <t>IČ:</t>
  </si>
  <si>
    <t>0,1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</si>
  <si>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</si>
  <si>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</si>
  <si>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</si>
  <si>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</si>
  <si>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</si>
  <si>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</si>
  <si>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</si>
  <si>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</si>
  <si>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</si>
  <si>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</si>
  <si>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</si>
  <si>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</si>
  <si>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</si>
  <si>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</si>
  <si>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</si>
  <si>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</si>
  <si>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</si>
  <si>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</si>
  <si>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</si>
  <si>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</si>
  <si>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</si>
  <si>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</si>
  <si>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</si>
  <si>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</si>
  <si>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</si>
  <si>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</si>
  <si>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</si>
  <si>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</si>
  <si>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</si>
  <si>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</si>
  <si>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</si>
  <si>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</si>
  <si>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</si>
  <si>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</si>
  <si>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</si>
  <si>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</si>
  <si>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</si>
  <si>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</si>
  <si>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</si>
  <si>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</si>
  <si>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</si>
  <si>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</si>
  <si>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</si>
  <si>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</si>
  <si>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</si>
  <si>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</si>
  <si>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</si>
  <si>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</si>
  <si>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</si>
  <si>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</si>
  <si>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</si>
  <si>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</si>
  <si>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</si>
  <si>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</si>
  <si>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</si>
  <si>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</si>
  <si>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</si>
  <si>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</si>
  <si>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</si>
  <si>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</si>
  <si>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</si>
  <si>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</si>
  <si>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</si>
  <si>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</si>
  <si>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</si>
  <si>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</si>
  <si>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</si>
  <si>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</si>
  <si>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</si>
  <si>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</si>
  <si>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</si>
  <si>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</si>
  <si>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</si>
  <si>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</si>
  <si>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</si>
  <si>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</si>
  <si>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</si>
  <si>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</si>
  <si>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</si>
  <si>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</si>
  <si>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</si>
  <si>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</si>
  <si>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</si>
  <si>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</si>
  <si>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</si>
  <si>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</si>
  <si>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</si>
  <si>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</si>
  <si>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</si>
  <si>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</si>
  <si>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</si>
  <si>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113107522</t>
  </si>
  <si>
    <t>Odstranění podkladu z kameniva drceného tl přes 100 do 200 mm při překopech strojně pl přes 15 m2</t>
  </si>
  <si>
    <t>m2</t>
  </si>
  <si>
    <t>CS ÚRS 2024 01</t>
  </si>
  <si>
    <t>4</t>
  </si>
  <si>
    <t>1087638290</t>
  </si>
  <si>
    <t>VV</t>
  </si>
  <si>
    <t>150*1,4</t>
  </si>
  <si>
    <t>113107542</t>
  </si>
  <si>
    <t>Odstranění podkladu živičných tl přes 50 do 100 mm při překopech strojně pl přes 15 m2</t>
  </si>
  <si>
    <t>-1732828366</t>
  </si>
  <si>
    <t>3</t>
  </si>
  <si>
    <t>132354205</t>
  </si>
  <si>
    <t>Hloubení zapažených rýh š do 2000 mm v hornině třídy těžitelnosti II skupiny 4 objem do 1000 m3</t>
  </si>
  <si>
    <t>m3</t>
  </si>
  <si>
    <t>-690008891</t>
  </si>
  <si>
    <t>"odečteno digitálně z podélného profilu, plocha výkopu 333 m2" 333*1,2-150*0,25*1,2</t>
  </si>
  <si>
    <t>139001101</t>
  </si>
  <si>
    <t>Příplatek za ztížení vykopávky v blízkosti podzemního vedení</t>
  </si>
  <si>
    <t>-1573857954</t>
  </si>
  <si>
    <t>"20 % výkopku" 354,6*0,2</t>
  </si>
  <si>
    <t>5</t>
  </si>
  <si>
    <t>151811132</t>
  </si>
  <si>
    <t>Osazení pažicího boxu hl výkopu do 4 m š přes 1,2 do 2,5 m</t>
  </si>
  <si>
    <t>-2113989361</t>
  </si>
  <si>
    <t>"odečteno digitálně z podélného profilu, plocha výkopu 333 m2" 333*2</t>
  </si>
  <si>
    <t>6</t>
  </si>
  <si>
    <t>151811232</t>
  </si>
  <si>
    <t>Odstranění pažicího boxu hl výkopu do 4 m š přes 1,2 do 2,5 m</t>
  </si>
  <si>
    <t>674845175</t>
  </si>
  <si>
    <t>7</t>
  </si>
  <si>
    <t>162551127</t>
  </si>
  <si>
    <t>Vodorovné přemístění přes 2 000 do 2500 m výkopku/sypaniny z horniny třídy těžitelnosti II skupiny 4 a 5</t>
  </si>
  <si>
    <t>-409054362</t>
  </si>
  <si>
    <t>"celý výkopek na meziskládku, zpět zásypy" 333*1,2</t>
  </si>
  <si>
    <t>8</t>
  </si>
  <si>
    <t>162751136</t>
  </si>
  <si>
    <t>Vodorovné přemístění přes 8 000 do 9000 m výkopku/sypaniny z horniny třídy těžitelnosti II skupiny 4 a 5</t>
  </si>
  <si>
    <t>1129787486</t>
  </si>
  <si>
    <t>"přebytečný výkopek na skládku z meziskládky" 354,6-251,6</t>
  </si>
  <si>
    <t>9</t>
  </si>
  <si>
    <t>167151101</t>
  </si>
  <si>
    <t>Nakládání výkopku z hornin třídy těžitelnosti I skupiny 1 až 3 do 100 m3</t>
  </si>
  <si>
    <t>1299608684</t>
  </si>
  <si>
    <t>"na meziskládce" 354,6</t>
  </si>
  <si>
    <t>10</t>
  </si>
  <si>
    <t>171201231</t>
  </si>
  <si>
    <t>Poplatek za uložení zeminy a kamení na recyklační skládce (skládkovné) kód odpadu 17 05 04</t>
  </si>
  <si>
    <t>t</t>
  </si>
  <si>
    <t>-1586909700</t>
  </si>
  <si>
    <t>103*1,9</t>
  </si>
  <si>
    <t>11</t>
  </si>
  <si>
    <t>174151101</t>
  </si>
  <si>
    <t>Zásyp jam, šachet rýh nebo kolem objektů sypaninou se zhutněním</t>
  </si>
  <si>
    <t>410200820</t>
  </si>
  <si>
    <t>354,6-18-81-4</t>
  </si>
  <si>
    <t>175151101</t>
  </si>
  <si>
    <t>Obsypání potrubí strojně sypaninou bez prohození, uloženou do 3 m</t>
  </si>
  <si>
    <t>1623849329</t>
  </si>
  <si>
    <t>(150)*0,45*1,2</t>
  </si>
  <si>
    <t>13</t>
  </si>
  <si>
    <t>M</t>
  </si>
  <si>
    <t>58341364</t>
  </si>
  <si>
    <t>kamenivo drcené drobné frakce 2/4</t>
  </si>
  <si>
    <t>1906610967</t>
  </si>
  <si>
    <t>(150)*0,45*1,2*2</t>
  </si>
  <si>
    <t>Svislé a kompletní konstrukce</t>
  </si>
  <si>
    <t>14</t>
  </si>
  <si>
    <t>359901111</t>
  </si>
  <si>
    <t>Vyčištění stok</t>
  </si>
  <si>
    <t>m</t>
  </si>
  <si>
    <t>506948678</t>
  </si>
  <si>
    <t>146,5</t>
  </si>
  <si>
    <t>15</t>
  </si>
  <si>
    <t>359901211</t>
  </si>
  <si>
    <t>Monitoring stoky jakékoli výšky na nové kanalizaci</t>
  </si>
  <si>
    <t>399985087</t>
  </si>
  <si>
    <t>Vodorovné konstrukce</t>
  </si>
  <si>
    <t>16</t>
  </si>
  <si>
    <t>451572111</t>
  </si>
  <si>
    <t>Lože pod potrubí otevřený výkop z kameniva drobného těženého</t>
  </si>
  <si>
    <t>-579779377</t>
  </si>
  <si>
    <t>(150)*0,1*1,2</t>
  </si>
  <si>
    <t>Komunikace pozemní</t>
  </si>
  <si>
    <t>17</t>
  </si>
  <si>
    <t>564571011</t>
  </si>
  <si>
    <t>Zřízení podsypu nebo podkladu ze sypaniny plochy do 100 m2 tl 250 mm</t>
  </si>
  <si>
    <t>-1027334639</t>
  </si>
  <si>
    <t>Trubní vedení</t>
  </si>
  <si>
    <t>18</t>
  </si>
  <si>
    <t>831362121</t>
  </si>
  <si>
    <t>Montáž potrubí z trub kameninových hrdlových s integrovaným těsněním výkop sklon do 20 % DN 250</t>
  </si>
  <si>
    <t>53117162</t>
  </si>
  <si>
    <t>19</t>
  </si>
  <si>
    <t>59710705</t>
  </si>
  <si>
    <t>trouba kameninová glazovaná DN 250 dl 2,50m spojovací systém C Třída 240</t>
  </si>
  <si>
    <t>-1254235266</t>
  </si>
  <si>
    <t>20</t>
  </si>
  <si>
    <t>877310310</t>
  </si>
  <si>
    <t>Montáž kolen na kanalizačním potrubí z PP nebo tvrdého PVC trub hladkých plnostěnných DN 150</t>
  </si>
  <si>
    <t>kus</t>
  </si>
  <si>
    <t>-2066911488</t>
  </si>
  <si>
    <t>"záslepky pro přípojky v šachtách" 6</t>
  </si>
  <si>
    <t>28611722</t>
  </si>
  <si>
    <t>víčko kanalizace plastové KG DN 160</t>
  </si>
  <si>
    <t>-411372091</t>
  </si>
  <si>
    <t>22</t>
  </si>
  <si>
    <t>894411121</t>
  </si>
  <si>
    <t>Zřízení šachet kanalizačních z betonových dílců na potrubí DN přes 200 do 300 dno beton tř. C 25/30</t>
  </si>
  <si>
    <t>1569422914</t>
  </si>
  <si>
    <t>23</t>
  </si>
  <si>
    <t>59224029</t>
  </si>
  <si>
    <t>dno betonové šachtové DN 300 betonový žlab i nástupnice 100x78,5x15cm</t>
  </si>
  <si>
    <t>801384353</t>
  </si>
  <si>
    <t>24</t>
  </si>
  <si>
    <t>59224160</t>
  </si>
  <si>
    <t>skruž betonová kanalizační se stupadly 100x25x12cm</t>
  </si>
  <si>
    <t>-1515234172</t>
  </si>
  <si>
    <t>25</t>
  </si>
  <si>
    <t>59224051</t>
  </si>
  <si>
    <t>skruž betonová kanalizační se stupadly 100x50x12cm</t>
  </si>
  <si>
    <t>1406272823</t>
  </si>
  <si>
    <t>26</t>
  </si>
  <si>
    <t>59224052</t>
  </si>
  <si>
    <t>skruž betonová kanalizační se stupadly 100x100x12cm</t>
  </si>
  <si>
    <t>-832708162</t>
  </si>
  <si>
    <t>27</t>
  </si>
  <si>
    <t>59224168</t>
  </si>
  <si>
    <t>skruž betonová přechodová 62,5/100x60x12cm stupadla poplastovaná kapsová</t>
  </si>
  <si>
    <t>993984440</t>
  </si>
  <si>
    <t>28</t>
  </si>
  <si>
    <t>59224010</t>
  </si>
  <si>
    <t>prstenec šachtový vyrovnávací betonový 625x100x40mm</t>
  </si>
  <si>
    <t>-2098712863</t>
  </si>
  <si>
    <t>29</t>
  </si>
  <si>
    <t>59224012</t>
  </si>
  <si>
    <t>prstenec šachtový vyrovnávací betonový 625x100x80mm</t>
  </si>
  <si>
    <t>458990185</t>
  </si>
  <si>
    <t>30</t>
  </si>
  <si>
    <t>59224013</t>
  </si>
  <si>
    <t>prstenec šachtový vyrovnávací betonový 625x100x100mm</t>
  </si>
  <si>
    <t>1066301828</t>
  </si>
  <si>
    <t>31</t>
  </si>
  <si>
    <t>59224014</t>
  </si>
  <si>
    <t>prstenec šachtový vyrovnávací betonový 625x100x120mm</t>
  </si>
  <si>
    <t>818747134</t>
  </si>
  <si>
    <t>32</t>
  </si>
  <si>
    <t>899311114</t>
  </si>
  <si>
    <t>Osazení poklopů s rámem hmotnosti přes 150 kg</t>
  </si>
  <si>
    <t>1257207726</t>
  </si>
  <si>
    <t>33</t>
  </si>
  <si>
    <t>55241014</t>
  </si>
  <si>
    <t>poklop šachtový třída D400, kruhový rám 785, vstup 600mm, bez ventilace</t>
  </si>
  <si>
    <t>-307692956</t>
  </si>
  <si>
    <t>34</t>
  </si>
  <si>
    <t>55241015</t>
  </si>
  <si>
    <t>poklop šachtový třída D400, kruhový rám 785, vstup 600mm, s ventilací</t>
  </si>
  <si>
    <t>1673348167</t>
  </si>
  <si>
    <t>35</t>
  </si>
  <si>
    <t>899722113</t>
  </si>
  <si>
    <t>Krytí potrubí z plastů výstražnou fólií z PVC přes 25 do 34cm</t>
  </si>
  <si>
    <t>-1223122399</t>
  </si>
  <si>
    <t>150</t>
  </si>
  <si>
    <t>Ostatní konstrukce a práce, bourání</t>
  </si>
  <si>
    <t>36</t>
  </si>
  <si>
    <t>989991111</t>
  </si>
  <si>
    <t>Napojení stoky do stávající šachty D+M</t>
  </si>
  <si>
    <t>1092101660</t>
  </si>
  <si>
    <t>998</t>
  </si>
  <si>
    <t>Přesun hmot</t>
  </si>
  <si>
    <t>37</t>
  </si>
  <si>
    <t>998275101</t>
  </si>
  <si>
    <t>Přesun hmot pro trubní vedení z trub kameninových otevřený výkop</t>
  </si>
  <si>
    <t>-154370122</t>
  </si>
  <si>
    <t>VRN</t>
  </si>
  <si>
    <t>Vedlejší rozpočtové náklady</t>
  </si>
  <si>
    <t>VRN1</t>
  </si>
  <si>
    <t>Průzkumné, geodetické a projektové práce</t>
  </si>
  <si>
    <t>38</t>
  </si>
  <si>
    <t>012103000</t>
  </si>
  <si>
    <t>Geodetické práce před výstavbou</t>
  </si>
  <si>
    <t>soub</t>
  </si>
  <si>
    <t>CS ÚRS 2023 02</t>
  </si>
  <si>
    <t>1024</t>
  </si>
  <si>
    <t>-1161584052</t>
  </si>
  <si>
    <t>39</t>
  </si>
  <si>
    <t>012203000</t>
  </si>
  <si>
    <t>Geodetické práce při provádění stavby</t>
  </si>
  <si>
    <t>1883557332</t>
  </si>
  <si>
    <t>40</t>
  </si>
  <si>
    <t>012303000</t>
  </si>
  <si>
    <t>Geodetické práce po výstavbě</t>
  </si>
  <si>
    <t>-802017495</t>
  </si>
  <si>
    <t>41</t>
  </si>
  <si>
    <t>013254000</t>
  </si>
  <si>
    <t>Dokumentace skutečného provedení stavby</t>
  </si>
  <si>
    <t>-817469939</t>
  </si>
  <si>
    <t>VRN3</t>
  </si>
  <si>
    <t>Zařízení staveniště</t>
  </si>
  <si>
    <t>42</t>
  </si>
  <si>
    <t>032903000</t>
  </si>
  <si>
    <t>Náklady na provoz a údržbu vybavení staveniště</t>
  </si>
  <si>
    <t>-1526101846</t>
  </si>
  <si>
    <t>43</t>
  </si>
  <si>
    <t>034103000</t>
  </si>
  <si>
    <t>Oplocení staveniště</t>
  </si>
  <si>
    <t>-1027225580</t>
  </si>
  <si>
    <t>44</t>
  </si>
  <si>
    <t>034203000</t>
  </si>
  <si>
    <t>Opatření na ochranu pozemků sousedních se staveništěm</t>
  </si>
  <si>
    <t>-717452337</t>
  </si>
  <si>
    <t>45</t>
  </si>
  <si>
    <t>034503000</t>
  </si>
  <si>
    <t>Informační tabule na staveništi</t>
  </si>
  <si>
    <t>-2057806534</t>
  </si>
  <si>
    <t>46</t>
  </si>
  <si>
    <t>039203000</t>
  </si>
  <si>
    <t>Úprava terénu po zrušení zařízení staveniště - znovuuvedení okolních pozemků do předchozího stavu</t>
  </si>
  <si>
    <t>-1114159034</t>
  </si>
  <si>
    <t>VRN4</t>
  </si>
  <si>
    <t>Inženýrská činnost</t>
  </si>
  <si>
    <t>47</t>
  </si>
  <si>
    <t>042503000</t>
  </si>
  <si>
    <t>Plán BOZP na staveništi</t>
  </si>
  <si>
    <t>-987081512</t>
  </si>
  <si>
    <t>48</t>
  </si>
  <si>
    <t>043154000</t>
  </si>
  <si>
    <t>Zkoušky hutnicí</t>
  </si>
  <si>
    <t>1511743629</t>
  </si>
  <si>
    <t>VRN7</t>
  </si>
  <si>
    <t>Provozní vlivy</t>
  </si>
  <si>
    <t>49</t>
  </si>
  <si>
    <t>072103001</t>
  </si>
  <si>
    <t>Projednání DIO a zajištění DIR komunikace</t>
  </si>
  <si>
    <t>-1918493474</t>
  </si>
  <si>
    <t>50</t>
  </si>
  <si>
    <t>072103012</t>
  </si>
  <si>
    <t xml:space="preserve">Zajištění DIO komunikace </t>
  </si>
  <si>
    <t>-188255363</t>
  </si>
  <si>
    <t>51</t>
  </si>
  <si>
    <t>076103001</t>
  </si>
  <si>
    <t>Křížení el. vedení s vedením - projednání omezení</t>
  </si>
  <si>
    <t>1858720037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</si>
</sst>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4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8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E4" s="23" t="s">
        <v>12</v>
      </c>
      <c r="BS4" s="15" t="s">
        <v>6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26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26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26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26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26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20240603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Pulečný - splašková kanalizace k domu č.p. 153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3. 6. 2024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73</v>
      </c>
      <c r="BT94" s="115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24.75" customHeight="1">
      <c r="A95" s="116" t="s">
        <v>77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'20240603 - Pulečný - spla...'!J28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78</v>
      </c>
      <c r="AR95" s="123"/>
      <c r="AS95" s="124">
        <v>0</v>
      </c>
      <c r="AT95" s="125">
        <f>ROUND(SUM(AV95:AW95),2)</f>
        <v>0</v>
      </c>
      <c r="AU95" s="126">
        <f>'20240603 - Pulečný - spla...'!P125</f>
        <v>0</v>
      </c>
      <c r="AV95" s="125">
        <f>'20240603 - Pulečný - spla...'!J31</f>
        <v>0</v>
      </c>
      <c r="AW95" s="125">
        <f>'20240603 - Pulečný - spla...'!J32</f>
        <v>0</v>
      </c>
      <c r="AX95" s="125">
        <f>'20240603 - Pulečný - spla...'!J33</f>
        <v>0</v>
      </c>
      <c r="AY95" s="125">
        <f>'20240603 - Pulečný - spla...'!J34</f>
        <v>0</v>
      </c>
      <c r="AZ95" s="125">
        <f>'20240603 - Pulečný - spla...'!F31</f>
        <v>0</v>
      </c>
      <c r="BA95" s="125">
        <f>'20240603 - Pulečný - spla...'!F32</f>
        <v>0</v>
      </c>
      <c r="BB95" s="125">
        <f>'20240603 - Pulečný - spla...'!F33</f>
        <v>0</v>
      </c>
      <c r="BC95" s="125">
        <f>'20240603 - Pulečný - spla...'!F34</f>
        <v>0</v>
      </c>
      <c r="BD95" s="127">
        <f>'20240603 - Pulečný - spla...'!F35</f>
        <v>0</v>
      </c>
      <c r="BE95" s="7"/>
      <c r="BT95" s="128" t="s">
        <v>8</v>
      </c>
      <c r="BU95" s="128" t="s">
        <v>79</v>
      </c>
      <c r="BV95" s="128" t="s">
        <v>75</v>
      </c>
      <c r="BW95" s="128" t="s">
        <v>5</v>
      </c>
      <c r="BX95" s="128" t="s">
        <v>76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9vX6ulbyZRqDfG7WrtXQN7gVOrFMkAYT50eHBncC3vJusOvKOv5UTG/4PErAhS2SCev5WIMTlykB6buXv4aYUg==" hashValue="RdT8pfOhpepREskWuM5exoUKqe4w5En0cFZvKXb4HkD7Z/59uh4Q3Hzi4ps8G/1Dojvo7Zv4zTScJAGUVly2p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603 - Pulečný - sp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80</v>
      </c>
    </row>
    <row r="4" s="1" customFormat="1" ht="24.96" customHeight="1">
      <c r="B4" s="18"/>
      <c r="D4" s="131" t="s">
        <v>81</v>
      </c>
      <c r="L4" s="18"/>
      <c r="M4" s="132" t="s">
        <v>11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3. 6. 2024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27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32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33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34</v>
      </c>
      <c r="E28" s="36"/>
      <c r="F28" s="36"/>
      <c r="G28" s="36"/>
      <c r="H28" s="36"/>
      <c r="I28" s="36"/>
      <c r="J28" s="143">
        <f>ROUND(J125,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36</v>
      </c>
      <c r="G30" s="36"/>
      <c r="H30" s="36"/>
      <c r="I30" s="144" t="s">
        <v>35</v>
      </c>
      <c r="J30" s="144" t="s">
        <v>37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38</v>
      </c>
      <c r="E31" s="133" t="s">
        <v>39</v>
      </c>
      <c r="F31" s="146">
        <f>ROUND((SUM(BE125:BE208)),  2)</f>
        <v>0</v>
      </c>
      <c r="G31" s="36"/>
      <c r="H31" s="36"/>
      <c r="I31" s="147">
        <v>0.20999999999999999</v>
      </c>
      <c r="J31" s="146">
        <f>ROUND(((SUM(BE125:BE208))*I31),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40</v>
      </c>
      <c r="F32" s="146">
        <f>ROUND((SUM(BF125:BF208)),  2)</f>
        <v>0</v>
      </c>
      <c r="G32" s="36"/>
      <c r="H32" s="36"/>
      <c r="I32" s="147">
        <v>0.12</v>
      </c>
      <c r="J32" s="146">
        <f>ROUND(((SUM(BF125:BF208))*I32),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41</v>
      </c>
      <c r="F33" s="146">
        <f>ROUND((SUM(BG125:BG208)),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42</v>
      </c>
      <c r="F34" s="146">
        <f>ROUND((SUM(BH125:BH208)),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43</v>
      </c>
      <c r="F35" s="146">
        <f>ROUND((SUM(BI125:BI208)),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44</v>
      </c>
      <c r="E37" s="150"/>
      <c r="F37" s="150"/>
      <c r="G37" s="151" t="s">
        <v>45</v>
      </c>
      <c r="H37" s="152" t="s">
        <v>46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47</v>
      </c>
      <c r="E50" s="156"/>
      <c r="F50" s="156"/>
      <c r="G50" s="155" t="s">
        <v>48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49</v>
      </c>
      <c r="E61" s="158"/>
      <c r="F61" s="159" t="s">
        <v>50</v>
      </c>
      <c r="G61" s="157" t="s">
        <v>49</v>
      </c>
      <c r="H61" s="158"/>
      <c r="I61" s="158"/>
      <c r="J61" s="160" t="s">
        <v>50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51</v>
      </c>
      <c r="E65" s="161"/>
      <c r="F65" s="161"/>
      <c r="G65" s="155" t="s">
        <v>52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49</v>
      </c>
      <c r="E76" s="158"/>
      <c r="F76" s="159" t="s">
        <v>50</v>
      </c>
      <c r="G76" s="157" t="s">
        <v>49</v>
      </c>
      <c r="H76" s="158"/>
      <c r="I76" s="158"/>
      <c r="J76" s="160" t="s">
        <v>50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Pulečný - splašková kanalizace k domu č.p. 153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3. 6. 2024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32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83</v>
      </c>
      <c r="D92" s="167"/>
      <c r="E92" s="167"/>
      <c r="F92" s="167"/>
      <c r="G92" s="167"/>
      <c r="H92" s="167"/>
      <c r="I92" s="167"/>
      <c r="J92" s="168" t="s">
        <v>84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85</v>
      </c>
      <c r="D94" s="38"/>
      <c r="E94" s="38"/>
      <c r="F94" s="38"/>
      <c r="G94" s="38"/>
      <c r="H94" s="38"/>
      <c r="I94" s="38"/>
      <c r="J94" s="108">
        <f>J125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86</v>
      </c>
    </row>
    <row r="95" s="9" customFormat="1" ht="24.96" customHeight="1">
      <c r="A95" s="9"/>
      <c r="B95" s="170"/>
      <c r="C95" s="171"/>
      <c r="D95" s="172" t="s">
        <v>87</v>
      </c>
      <c r="E95" s="173"/>
      <c r="F95" s="173"/>
      <c r="G95" s="173"/>
      <c r="H95" s="173"/>
      <c r="I95" s="173"/>
      <c r="J95" s="174">
        <f>J126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88</v>
      </c>
      <c r="E96" s="179"/>
      <c r="F96" s="179"/>
      <c r="G96" s="179"/>
      <c r="H96" s="179"/>
      <c r="I96" s="179"/>
      <c r="J96" s="180">
        <f>J127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89</v>
      </c>
      <c r="E97" s="179"/>
      <c r="F97" s="179"/>
      <c r="G97" s="179"/>
      <c r="H97" s="179"/>
      <c r="I97" s="179"/>
      <c r="J97" s="180">
        <f>J153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90</v>
      </c>
      <c r="E98" s="179"/>
      <c r="F98" s="179"/>
      <c r="G98" s="179"/>
      <c r="H98" s="179"/>
      <c r="I98" s="179"/>
      <c r="J98" s="180">
        <f>J158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91</v>
      </c>
      <c r="E99" s="179"/>
      <c r="F99" s="179"/>
      <c r="G99" s="179"/>
      <c r="H99" s="179"/>
      <c r="I99" s="179"/>
      <c r="J99" s="180">
        <f>J161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92</v>
      </c>
      <c r="E100" s="179"/>
      <c r="F100" s="179"/>
      <c r="G100" s="179"/>
      <c r="H100" s="179"/>
      <c r="I100" s="179"/>
      <c r="J100" s="180">
        <f>J163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93</v>
      </c>
      <c r="E101" s="179"/>
      <c r="F101" s="179"/>
      <c r="G101" s="179"/>
      <c r="H101" s="179"/>
      <c r="I101" s="179"/>
      <c r="J101" s="180">
        <f>J186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94</v>
      </c>
      <c r="E102" s="179"/>
      <c r="F102" s="179"/>
      <c r="G102" s="179"/>
      <c r="H102" s="179"/>
      <c r="I102" s="179"/>
      <c r="J102" s="180">
        <f>J188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0"/>
      <c r="C103" s="171"/>
      <c r="D103" s="172" t="s">
        <v>95</v>
      </c>
      <c r="E103" s="173"/>
      <c r="F103" s="173"/>
      <c r="G103" s="173"/>
      <c r="H103" s="173"/>
      <c r="I103" s="173"/>
      <c r="J103" s="174">
        <f>J190</f>
        <v>0</v>
      </c>
      <c r="K103" s="171"/>
      <c r="L103" s="17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6"/>
      <c r="C104" s="177"/>
      <c r="D104" s="178" t="s">
        <v>96</v>
      </c>
      <c r="E104" s="179"/>
      <c r="F104" s="179"/>
      <c r="G104" s="179"/>
      <c r="H104" s="179"/>
      <c r="I104" s="179"/>
      <c r="J104" s="180">
        <f>J191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6"/>
      <c r="C105" s="177"/>
      <c r="D105" s="178" t="s">
        <v>97</v>
      </c>
      <c r="E105" s="179"/>
      <c r="F105" s="179"/>
      <c r="G105" s="179"/>
      <c r="H105" s="179"/>
      <c r="I105" s="179"/>
      <c r="J105" s="180">
        <f>J196</f>
        <v>0</v>
      </c>
      <c r="K105" s="177"/>
      <c r="L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6"/>
      <c r="C106" s="177"/>
      <c r="D106" s="178" t="s">
        <v>98</v>
      </c>
      <c r="E106" s="179"/>
      <c r="F106" s="179"/>
      <c r="G106" s="179"/>
      <c r="H106" s="179"/>
      <c r="I106" s="179"/>
      <c r="J106" s="180">
        <f>J202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99</v>
      </c>
      <c r="E107" s="179"/>
      <c r="F107" s="179"/>
      <c r="G107" s="179"/>
      <c r="H107" s="179"/>
      <c r="I107" s="179"/>
      <c r="J107" s="180">
        <f>J205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3" s="2" customFormat="1" ht="6.96" customHeight="1">
      <c r="A113" s="36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4.96" customHeight="1">
      <c r="A114" s="36"/>
      <c r="B114" s="37"/>
      <c r="C114" s="21" t="s">
        <v>100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16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E7</f>
        <v>Pulečný - splašková kanalizace k domu č.p. 153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F10</f>
        <v xml:space="preserve"> </v>
      </c>
      <c r="G119" s="38"/>
      <c r="H119" s="38"/>
      <c r="I119" s="30" t="s">
        <v>22</v>
      </c>
      <c r="J119" s="77" t="str">
        <f>IF(J10="","",J10)</f>
        <v>3. 6. 2024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E13</f>
        <v xml:space="preserve"> </v>
      </c>
      <c r="G121" s="38"/>
      <c r="H121" s="38"/>
      <c r="I121" s="30" t="s">
        <v>30</v>
      </c>
      <c r="J121" s="34" t="str">
        <f>E19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28</v>
      </c>
      <c r="D122" s="38"/>
      <c r="E122" s="38"/>
      <c r="F122" s="25" t="str">
        <f>IF(E16="","",E16)</f>
        <v>Vyplň údaj</v>
      </c>
      <c r="G122" s="38"/>
      <c r="H122" s="38"/>
      <c r="I122" s="30" t="s">
        <v>32</v>
      </c>
      <c r="J122" s="34" t="str">
        <f>E22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2"/>
      <c r="B124" s="183"/>
      <c r="C124" s="184" t="s">
        <v>101</v>
      </c>
      <c r="D124" s="185" t="s">
        <v>59</v>
      </c>
      <c r="E124" s="185" t="s">
        <v>55</v>
      </c>
      <c r="F124" s="185" t="s">
        <v>56</v>
      </c>
      <c r="G124" s="185" t="s">
        <v>102</v>
      </c>
      <c r="H124" s="185" t="s">
        <v>103</v>
      </c>
      <c r="I124" s="185" t="s">
        <v>104</v>
      </c>
      <c r="J124" s="185" t="s">
        <v>84</v>
      </c>
      <c r="K124" s="186" t="s">
        <v>105</v>
      </c>
      <c r="L124" s="187"/>
      <c r="M124" s="98" t="s">
        <v>1</v>
      </c>
      <c r="N124" s="99" t="s">
        <v>38</v>
      </c>
      <c r="O124" s="99" t="s">
        <v>106</v>
      </c>
      <c r="P124" s="99" t="s">
        <v>107</v>
      </c>
      <c r="Q124" s="99" t="s">
        <v>108</v>
      </c>
      <c r="R124" s="99" t="s">
        <v>109</v>
      </c>
      <c r="S124" s="99" t="s">
        <v>110</v>
      </c>
      <c r="T124" s="100" t="s">
        <v>111</v>
      </c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</row>
    <row r="125" s="2" customFormat="1" ht="22.8" customHeight="1">
      <c r="A125" s="36"/>
      <c r="B125" s="37"/>
      <c r="C125" s="105" t="s">
        <v>112</v>
      </c>
      <c r="D125" s="38"/>
      <c r="E125" s="38"/>
      <c r="F125" s="38"/>
      <c r="G125" s="38"/>
      <c r="H125" s="38"/>
      <c r="I125" s="38"/>
      <c r="J125" s="188">
        <f>BK125</f>
        <v>0</v>
      </c>
      <c r="K125" s="38"/>
      <c r="L125" s="42"/>
      <c r="M125" s="101"/>
      <c r="N125" s="189"/>
      <c r="O125" s="102"/>
      <c r="P125" s="190">
        <f>P126+P190</f>
        <v>0</v>
      </c>
      <c r="Q125" s="102"/>
      <c r="R125" s="190">
        <f>R126+R190</f>
        <v>37.587128460000002</v>
      </c>
      <c r="S125" s="102"/>
      <c r="T125" s="191">
        <f>T126+T190</f>
        <v>107.09999999999999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73</v>
      </c>
      <c r="AU125" s="15" t="s">
        <v>86</v>
      </c>
      <c r="BK125" s="192">
        <f>BK126+BK190</f>
        <v>0</v>
      </c>
    </row>
    <row r="126" s="12" customFormat="1" ht="25.92" customHeight="1">
      <c r="A126" s="12"/>
      <c r="B126" s="193"/>
      <c r="C126" s="194"/>
      <c r="D126" s="195" t="s">
        <v>73</v>
      </c>
      <c r="E126" s="196" t="s">
        <v>113</v>
      </c>
      <c r="F126" s="196" t="s">
        <v>114</v>
      </c>
      <c r="G126" s="194"/>
      <c r="H126" s="194"/>
      <c r="I126" s="197"/>
      <c r="J126" s="198">
        <f>BK126</f>
        <v>0</v>
      </c>
      <c r="K126" s="194"/>
      <c r="L126" s="199"/>
      <c r="M126" s="200"/>
      <c r="N126" s="201"/>
      <c r="O126" s="201"/>
      <c r="P126" s="202">
        <f>P127+P153+P158+P161+P163+P186+P188</f>
        <v>0</v>
      </c>
      <c r="Q126" s="201"/>
      <c r="R126" s="202">
        <f>R127+R153+R158+R161+R163+R186+R188</f>
        <v>37.587128460000002</v>
      </c>
      <c r="S126" s="201"/>
      <c r="T126" s="203">
        <f>T127+T153+T158+T161+T163+T186+T188</f>
        <v>107.09999999999999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4" t="s">
        <v>8</v>
      </c>
      <c r="AT126" s="205" t="s">
        <v>73</v>
      </c>
      <c r="AU126" s="205" t="s">
        <v>74</v>
      </c>
      <c r="AY126" s="204" t="s">
        <v>115</v>
      </c>
      <c r="BK126" s="206">
        <f>BK127+BK153+BK158+BK161+BK163+BK186+BK188</f>
        <v>0</v>
      </c>
    </row>
    <row r="127" s="12" customFormat="1" ht="22.8" customHeight="1">
      <c r="A127" s="12"/>
      <c r="B127" s="193"/>
      <c r="C127" s="194"/>
      <c r="D127" s="195" t="s">
        <v>73</v>
      </c>
      <c r="E127" s="207" t="s">
        <v>8</v>
      </c>
      <c r="F127" s="207" t="s">
        <v>116</v>
      </c>
      <c r="G127" s="194"/>
      <c r="H127" s="194"/>
      <c r="I127" s="197"/>
      <c r="J127" s="208">
        <f>BK127</f>
        <v>0</v>
      </c>
      <c r="K127" s="194"/>
      <c r="L127" s="199"/>
      <c r="M127" s="200"/>
      <c r="N127" s="201"/>
      <c r="O127" s="201"/>
      <c r="P127" s="202">
        <f>SUM(P128:P152)</f>
        <v>0</v>
      </c>
      <c r="Q127" s="201"/>
      <c r="R127" s="202">
        <f>SUM(R128:R152)</f>
        <v>0.39494332799999998</v>
      </c>
      <c r="S127" s="201"/>
      <c r="T127" s="203">
        <f>SUM(T128:T152)</f>
        <v>107.09999999999999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4" t="s">
        <v>8</v>
      </c>
      <c r="AT127" s="205" t="s">
        <v>73</v>
      </c>
      <c r="AU127" s="205" t="s">
        <v>8</v>
      </c>
      <c r="AY127" s="204" t="s">
        <v>115</v>
      </c>
      <c r="BK127" s="206">
        <f>SUM(BK128:BK152)</f>
        <v>0</v>
      </c>
    </row>
    <row r="128" s="2" customFormat="1" ht="33" customHeight="1">
      <c r="A128" s="36"/>
      <c r="B128" s="37"/>
      <c r="C128" s="209" t="s">
        <v>8</v>
      </c>
      <c r="D128" s="209" t="s">
        <v>117</v>
      </c>
      <c r="E128" s="210" t="s">
        <v>118</v>
      </c>
      <c r="F128" s="211" t="s">
        <v>119</v>
      </c>
      <c r="G128" s="212" t="s">
        <v>120</v>
      </c>
      <c r="H128" s="213">
        <v>210</v>
      </c>
      <c r="I128" s="214"/>
      <c r="J128" s="213">
        <f>ROUND(I128*H128,0)</f>
        <v>0</v>
      </c>
      <c r="K128" s="211" t="s">
        <v>121</v>
      </c>
      <c r="L128" s="42"/>
      <c r="M128" s="215" t="s">
        <v>1</v>
      </c>
      <c r="N128" s="216" t="s">
        <v>39</v>
      </c>
      <c r="O128" s="89"/>
      <c r="P128" s="217">
        <f>O128*H128</f>
        <v>0</v>
      </c>
      <c r="Q128" s="217">
        <v>0</v>
      </c>
      <c r="R128" s="217">
        <f>Q128*H128</f>
        <v>0</v>
      </c>
      <c r="S128" s="217">
        <v>0.28999999999999998</v>
      </c>
      <c r="T128" s="218">
        <f>S128*H128</f>
        <v>60.899999999999999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19" t="s">
        <v>122</v>
      </c>
      <c r="AT128" s="219" t="s">
        <v>117</v>
      </c>
      <c r="AU128" s="219" t="s">
        <v>80</v>
      </c>
      <c r="AY128" s="15" t="s">
        <v>115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15" t="s">
        <v>8</v>
      </c>
      <c r="BK128" s="220">
        <f>ROUND(I128*H128,0)</f>
        <v>0</v>
      </c>
      <c r="BL128" s="15" t="s">
        <v>122</v>
      </c>
      <c r="BM128" s="219" t="s">
        <v>123</v>
      </c>
    </row>
    <row r="129" s="13" customFormat="1">
      <c r="A129" s="13"/>
      <c r="B129" s="221"/>
      <c r="C129" s="222"/>
      <c r="D129" s="223" t="s">
        <v>124</v>
      </c>
      <c r="E129" s="224" t="s">
        <v>1</v>
      </c>
      <c r="F129" s="225" t="s">
        <v>125</v>
      </c>
      <c r="G129" s="222"/>
      <c r="H129" s="226">
        <v>210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2" t="s">
        <v>124</v>
      </c>
      <c r="AU129" s="232" t="s">
        <v>80</v>
      </c>
      <c r="AV129" s="13" t="s">
        <v>80</v>
      </c>
      <c r="AW129" s="13" t="s">
        <v>31</v>
      </c>
      <c r="AX129" s="13" t="s">
        <v>8</v>
      </c>
      <c r="AY129" s="232" t="s">
        <v>115</v>
      </c>
    </row>
    <row r="130" s="2" customFormat="1" ht="24.15" customHeight="1">
      <c r="A130" s="36"/>
      <c r="B130" s="37"/>
      <c r="C130" s="209" t="s">
        <v>80</v>
      </c>
      <c r="D130" s="209" t="s">
        <v>117</v>
      </c>
      <c r="E130" s="210" t="s">
        <v>126</v>
      </c>
      <c r="F130" s="211" t="s">
        <v>127</v>
      </c>
      <c r="G130" s="212" t="s">
        <v>120</v>
      </c>
      <c r="H130" s="213">
        <v>210</v>
      </c>
      <c r="I130" s="214"/>
      <c r="J130" s="213">
        <f>ROUND(I130*H130,0)</f>
        <v>0</v>
      </c>
      <c r="K130" s="211" t="s">
        <v>121</v>
      </c>
      <c r="L130" s="42"/>
      <c r="M130" s="215" t="s">
        <v>1</v>
      </c>
      <c r="N130" s="216" t="s">
        <v>39</v>
      </c>
      <c r="O130" s="89"/>
      <c r="P130" s="217">
        <f>O130*H130</f>
        <v>0</v>
      </c>
      <c r="Q130" s="217">
        <v>0</v>
      </c>
      <c r="R130" s="217">
        <f>Q130*H130</f>
        <v>0</v>
      </c>
      <c r="S130" s="217">
        <v>0.22</v>
      </c>
      <c r="T130" s="218">
        <f>S130*H130</f>
        <v>46.200000000000003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19" t="s">
        <v>122</v>
      </c>
      <c r="AT130" s="219" t="s">
        <v>117</v>
      </c>
      <c r="AU130" s="219" t="s">
        <v>80</v>
      </c>
      <c r="AY130" s="15" t="s">
        <v>115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15" t="s">
        <v>8</v>
      </c>
      <c r="BK130" s="220">
        <f>ROUND(I130*H130,0)</f>
        <v>0</v>
      </c>
      <c r="BL130" s="15" t="s">
        <v>122</v>
      </c>
      <c r="BM130" s="219" t="s">
        <v>128</v>
      </c>
    </row>
    <row r="131" s="13" customFormat="1">
      <c r="A131" s="13"/>
      <c r="B131" s="221"/>
      <c r="C131" s="222"/>
      <c r="D131" s="223" t="s">
        <v>124</v>
      </c>
      <c r="E131" s="224" t="s">
        <v>1</v>
      </c>
      <c r="F131" s="225" t="s">
        <v>125</v>
      </c>
      <c r="G131" s="222"/>
      <c r="H131" s="226">
        <v>210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124</v>
      </c>
      <c r="AU131" s="232" t="s">
        <v>80</v>
      </c>
      <c r="AV131" s="13" t="s">
        <v>80</v>
      </c>
      <c r="AW131" s="13" t="s">
        <v>31</v>
      </c>
      <c r="AX131" s="13" t="s">
        <v>8</v>
      </c>
      <c r="AY131" s="232" t="s">
        <v>115</v>
      </c>
    </row>
    <row r="132" s="2" customFormat="1" ht="33" customHeight="1">
      <c r="A132" s="36"/>
      <c r="B132" s="37"/>
      <c r="C132" s="209" t="s">
        <v>129</v>
      </c>
      <c r="D132" s="209" t="s">
        <v>117</v>
      </c>
      <c r="E132" s="210" t="s">
        <v>130</v>
      </c>
      <c r="F132" s="211" t="s">
        <v>131</v>
      </c>
      <c r="G132" s="212" t="s">
        <v>132</v>
      </c>
      <c r="H132" s="213">
        <v>354.60000000000002</v>
      </c>
      <c r="I132" s="214"/>
      <c r="J132" s="213">
        <f>ROUND(I132*H132,0)</f>
        <v>0</v>
      </c>
      <c r="K132" s="211" t="s">
        <v>121</v>
      </c>
      <c r="L132" s="42"/>
      <c r="M132" s="215" t="s">
        <v>1</v>
      </c>
      <c r="N132" s="216" t="s">
        <v>39</v>
      </c>
      <c r="O132" s="89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19" t="s">
        <v>122</v>
      </c>
      <c r="AT132" s="219" t="s">
        <v>117</v>
      </c>
      <c r="AU132" s="219" t="s">
        <v>80</v>
      </c>
      <c r="AY132" s="15" t="s">
        <v>115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15" t="s">
        <v>8</v>
      </c>
      <c r="BK132" s="220">
        <f>ROUND(I132*H132,0)</f>
        <v>0</v>
      </c>
      <c r="BL132" s="15" t="s">
        <v>122</v>
      </c>
      <c r="BM132" s="219" t="s">
        <v>133</v>
      </c>
    </row>
    <row r="133" s="13" customFormat="1">
      <c r="A133" s="13"/>
      <c r="B133" s="221"/>
      <c r="C133" s="222"/>
      <c r="D133" s="223" t="s">
        <v>124</v>
      </c>
      <c r="E133" s="224" t="s">
        <v>1</v>
      </c>
      <c r="F133" s="225" t="s">
        <v>134</v>
      </c>
      <c r="G133" s="222"/>
      <c r="H133" s="226">
        <v>354.60000000000002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2" t="s">
        <v>124</v>
      </c>
      <c r="AU133" s="232" t="s">
        <v>80</v>
      </c>
      <c r="AV133" s="13" t="s">
        <v>80</v>
      </c>
      <c r="AW133" s="13" t="s">
        <v>31</v>
      </c>
      <c r="AX133" s="13" t="s">
        <v>8</v>
      </c>
      <c r="AY133" s="232" t="s">
        <v>115</v>
      </c>
    </row>
    <row r="134" s="2" customFormat="1" ht="24.15" customHeight="1">
      <c r="A134" s="36"/>
      <c r="B134" s="37"/>
      <c r="C134" s="209" t="s">
        <v>122</v>
      </c>
      <c r="D134" s="209" t="s">
        <v>117</v>
      </c>
      <c r="E134" s="210" t="s">
        <v>135</v>
      </c>
      <c r="F134" s="211" t="s">
        <v>136</v>
      </c>
      <c r="G134" s="212" t="s">
        <v>132</v>
      </c>
      <c r="H134" s="213">
        <v>70.920000000000002</v>
      </c>
      <c r="I134" s="214"/>
      <c r="J134" s="213">
        <f>ROUND(I134*H134,0)</f>
        <v>0</v>
      </c>
      <c r="K134" s="211" t="s">
        <v>121</v>
      </c>
      <c r="L134" s="42"/>
      <c r="M134" s="215" t="s">
        <v>1</v>
      </c>
      <c r="N134" s="216" t="s">
        <v>39</v>
      </c>
      <c r="O134" s="89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19" t="s">
        <v>122</v>
      </c>
      <c r="AT134" s="219" t="s">
        <v>117</v>
      </c>
      <c r="AU134" s="219" t="s">
        <v>80</v>
      </c>
      <c r="AY134" s="15" t="s">
        <v>115</v>
      </c>
      <c r="BE134" s="220">
        <f>IF(N134="základní",J134,0)</f>
        <v>0</v>
      </c>
      <c r="BF134" s="220">
        <f>IF(N134="snížená",J134,0)</f>
        <v>0</v>
      </c>
      <c r="BG134" s="220">
        <f>IF(N134="zákl. přenesená",J134,0)</f>
        <v>0</v>
      </c>
      <c r="BH134" s="220">
        <f>IF(N134="sníž. přenesená",J134,0)</f>
        <v>0</v>
      </c>
      <c r="BI134" s="220">
        <f>IF(N134="nulová",J134,0)</f>
        <v>0</v>
      </c>
      <c r="BJ134" s="15" t="s">
        <v>8</v>
      </c>
      <c r="BK134" s="220">
        <f>ROUND(I134*H134,0)</f>
        <v>0</v>
      </c>
      <c r="BL134" s="15" t="s">
        <v>122</v>
      </c>
      <c r="BM134" s="219" t="s">
        <v>137</v>
      </c>
    </row>
    <row r="135" s="13" customFormat="1">
      <c r="A135" s="13"/>
      <c r="B135" s="221"/>
      <c r="C135" s="222"/>
      <c r="D135" s="223" t="s">
        <v>124</v>
      </c>
      <c r="E135" s="224" t="s">
        <v>1</v>
      </c>
      <c r="F135" s="225" t="s">
        <v>138</v>
      </c>
      <c r="G135" s="222"/>
      <c r="H135" s="226">
        <v>70.920000000000002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124</v>
      </c>
      <c r="AU135" s="232" t="s">
        <v>80</v>
      </c>
      <c r="AV135" s="13" t="s">
        <v>80</v>
      </c>
      <c r="AW135" s="13" t="s">
        <v>31</v>
      </c>
      <c r="AX135" s="13" t="s">
        <v>8</v>
      </c>
      <c r="AY135" s="232" t="s">
        <v>115</v>
      </c>
    </row>
    <row r="136" s="2" customFormat="1" ht="24.15" customHeight="1">
      <c r="A136" s="36"/>
      <c r="B136" s="37"/>
      <c r="C136" s="209" t="s">
        <v>139</v>
      </c>
      <c r="D136" s="209" t="s">
        <v>117</v>
      </c>
      <c r="E136" s="210" t="s">
        <v>140</v>
      </c>
      <c r="F136" s="211" t="s">
        <v>141</v>
      </c>
      <c r="G136" s="212" t="s">
        <v>120</v>
      </c>
      <c r="H136" s="213">
        <v>666</v>
      </c>
      <c r="I136" s="214"/>
      <c r="J136" s="213">
        <f>ROUND(I136*H136,0)</f>
        <v>0</v>
      </c>
      <c r="K136" s="211" t="s">
        <v>121</v>
      </c>
      <c r="L136" s="42"/>
      <c r="M136" s="215" t="s">
        <v>1</v>
      </c>
      <c r="N136" s="216" t="s">
        <v>39</v>
      </c>
      <c r="O136" s="89"/>
      <c r="P136" s="217">
        <f>O136*H136</f>
        <v>0</v>
      </c>
      <c r="Q136" s="217">
        <v>0.00059300800000000001</v>
      </c>
      <c r="R136" s="217">
        <f>Q136*H136</f>
        <v>0.39494332799999998</v>
      </c>
      <c r="S136" s="217">
        <v>0</v>
      </c>
      <c r="T136" s="218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19" t="s">
        <v>122</v>
      </c>
      <c r="AT136" s="219" t="s">
        <v>117</v>
      </c>
      <c r="AU136" s="219" t="s">
        <v>80</v>
      </c>
      <c r="AY136" s="15" t="s">
        <v>115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15" t="s">
        <v>8</v>
      </c>
      <c r="BK136" s="220">
        <f>ROUND(I136*H136,0)</f>
        <v>0</v>
      </c>
      <c r="BL136" s="15" t="s">
        <v>122</v>
      </c>
      <c r="BM136" s="219" t="s">
        <v>142</v>
      </c>
    </row>
    <row r="137" s="13" customFormat="1">
      <c r="A137" s="13"/>
      <c r="B137" s="221"/>
      <c r="C137" s="222"/>
      <c r="D137" s="223" t="s">
        <v>124</v>
      </c>
      <c r="E137" s="224" t="s">
        <v>1</v>
      </c>
      <c r="F137" s="225" t="s">
        <v>143</v>
      </c>
      <c r="G137" s="222"/>
      <c r="H137" s="226">
        <v>666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2" t="s">
        <v>124</v>
      </c>
      <c r="AU137" s="232" t="s">
        <v>80</v>
      </c>
      <c r="AV137" s="13" t="s">
        <v>80</v>
      </c>
      <c r="AW137" s="13" t="s">
        <v>31</v>
      </c>
      <c r="AX137" s="13" t="s">
        <v>8</v>
      </c>
      <c r="AY137" s="232" t="s">
        <v>115</v>
      </c>
    </row>
    <row r="138" s="2" customFormat="1" ht="24.15" customHeight="1">
      <c r="A138" s="36"/>
      <c r="B138" s="37"/>
      <c r="C138" s="209" t="s">
        <v>144</v>
      </c>
      <c r="D138" s="209" t="s">
        <v>117</v>
      </c>
      <c r="E138" s="210" t="s">
        <v>145</v>
      </c>
      <c r="F138" s="211" t="s">
        <v>146</v>
      </c>
      <c r="G138" s="212" t="s">
        <v>120</v>
      </c>
      <c r="H138" s="213">
        <v>666</v>
      </c>
      <c r="I138" s="214"/>
      <c r="J138" s="213">
        <f>ROUND(I138*H138,0)</f>
        <v>0</v>
      </c>
      <c r="K138" s="211" t="s">
        <v>121</v>
      </c>
      <c r="L138" s="42"/>
      <c r="M138" s="215" t="s">
        <v>1</v>
      </c>
      <c r="N138" s="216" t="s">
        <v>39</v>
      </c>
      <c r="O138" s="89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19" t="s">
        <v>122</v>
      </c>
      <c r="AT138" s="219" t="s">
        <v>117</v>
      </c>
      <c r="AU138" s="219" t="s">
        <v>80</v>
      </c>
      <c r="AY138" s="15" t="s">
        <v>115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15" t="s">
        <v>8</v>
      </c>
      <c r="BK138" s="220">
        <f>ROUND(I138*H138,0)</f>
        <v>0</v>
      </c>
      <c r="BL138" s="15" t="s">
        <v>122</v>
      </c>
      <c r="BM138" s="219" t="s">
        <v>147</v>
      </c>
    </row>
    <row r="139" s="2" customFormat="1" ht="37.8" customHeight="1">
      <c r="A139" s="36"/>
      <c r="B139" s="37"/>
      <c r="C139" s="209" t="s">
        <v>148</v>
      </c>
      <c r="D139" s="209" t="s">
        <v>117</v>
      </c>
      <c r="E139" s="210" t="s">
        <v>149</v>
      </c>
      <c r="F139" s="211" t="s">
        <v>150</v>
      </c>
      <c r="G139" s="212" t="s">
        <v>132</v>
      </c>
      <c r="H139" s="213">
        <v>399.60000000000002</v>
      </c>
      <c r="I139" s="214"/>
      <c r="J139" s="213">
        <f>ROUND(I139*H139,0)</f>
        <v>0</v>
      </c>
      <c r="K139" s="211" t="s">
        <v>121</v>
      </c>
      <c r="L139" s="42"/>
      <c r="M139" s="215" t="s">
        <v>1</v>
      </c>
      <c r="N139" s="216" t="s">
        <v>39</v>
      </c>
      <c r="O139" s="89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19" t="s">
        <v>122</v>
      </c>
      <c r="AT139" s="219" t="s">
        <v>117</v>
      </c>
      <c r="AU139" s="219" t="s">
        <v>80</v>
      </c>
      <c r="AY139" s="15" t="s">
        <v>115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5" t="s">
        <v>8</v>
      </c>
      <c r="BK139" s="220">
        <f>ROUND(I139*H139,0)</f>
        <v>0</v>
      </c>
      <c r="BL139" s="15" t="s">
        <v>122</v>
      </c>
      <c r="BM139" s="219" t="s">
        <v>151</v>
      </c>
    </row>
    <row r="140" s="13" customFormat="1">
      <c r="A140" s="13"/>
      <c r="B140" s="221"/>
      <c r="C140" s="222"/>
      <c r="D140" s="223" t="s">
        <v>124</v>
      </c>
      <c r="E140" s="224" t="s">
        <v>1</v>
      </c>
      <c r="F140" s="225" t="s">
        <v>152</v>
      </c>
      <c r="G140" s="222"/>
      <c r="H140" s="226">
        <v>399.60000000000002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2" t="s">
        <v>124</v>
      </c>
      <c r="AU140" s="232" t="s">
        <v>80</v>
      </c>
      <c r="AV140" s="13" t="s">
        <v>80</v>
      </c>
      <c r="AW140" s="13" t="s">
        <v>31</v>
      </c>
      <c r="AX140" s="13" t="s">
        <v>8</v>
      </c>
      <c r="AY140" s="232" t="s">
        <v>115</v>
      </c>
    </row>
    <row r="141" s="2" customFormat="1" ht="37.8" customHeight="1">
      <c r="A141" s="36"/>
      <c r="B141" s="37"/>
      <c r="C141" s="209" t="s">
        <v>153</v>
      </c>
      <c r="D141" s="209" t="s">
        <v>117</v>
      </c>
      <c r="E141" s="210" t="s">
        <v>154</v>
      </c>
      <c r="F141" s="211" t="s">
        <v>155</v>
      </c>
      <c r="G141" s="212" t="s">
        <v>132</v>
      </c>
      <c r="H141" s="213">
        <v>103</v>
      </c>
      <c r="I141" s="214"/>
      <c r="J141" s="213">
        <f>ROUND(I141*H141,0)</f>
        <v>0</v>
      </c>
      <c r="K141" s="211" t="s">
        <v>121</v>
      </c>
      <c r="L141" s="42"/>
      <c r="M141" s="215" t="s">
        <v>1</v>
      </c>
      <c r="N141" s="216" t="s">
        <v>39</v>
      </c>
      <c r="O141" s="89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19" t="s">
        <v>122</v>
      </c>
      <c r="AT141" s="219" t="s">
        <v>117</v>
      </c>
      <c r="AU141" s="219" t="s">
        <v>80</v>
      </c>
      <c r="AY141" s="15" t="s">
        <v>115</v>
      </c>
      <c r="BE141" s="220">
        <f>IF(N141="základní",J141,0)</f>
        <v>0</v>
      </c>
      <c r="BF141" s="220">
        <f>IF(N141="snížená",J141,0)</f>
        <v>0</v>
      </c>
      <c r="BG141" s="220">
        <f>IF(N141="zákl. přenesená",J141,0)</f>
        <v>0</v>
      </c>
      <c r="BH141" s="220">
        <f>IF(N141="sníž. přenesená",J141,0)</f>
        <v>0</v>
      </c>
      <c r="BI141" s="220">
        <f>IF(N141="nulová",J141,0)</f>
        <v>0</v>
      </c>
      <c r="BJ141" s="15" t="s">
        <v>8</v>
      </c>
      <c r="BK141" s="220">
        <f>ROUND(I141*H141,0)</f>
        <v>0</v>
      </c>
      <c r="BL141" s="15" t="s">
        <v>122</v>
      </c>
      <c r="BM141" s="219" t="s">
        <v>156</v>
      </c>
    </row>
    <row r="142" s="13" customFormat="1">
      <c r="A142" s="13"/>
      <c r="B142" s="221"/>
      <c r="C142" s="222"/>
      <c r="D142" s="223" t="s">
        <v>124</v>
      </c>
      <c r="E142" s="224" t="s">
        <v>1</v>
      </c>
      <c r="F142" s="225" t="s">
        <v>157</v>
      </c>
      <c r="G142" s="222"/>
      <c r="H142" s="226">
        <v>103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124</v>
      </c>
      <c r="AU142" s="232" t="s">
        <v>80</v>
      </c>
      <c r="AV142" s="13" t="s">
        <v>80</v>
      </c>
      <c r="AW142" s="13" t="s">
        <v>31</v>
      </c>
      <c r="AX142" s="13" t="s">
        <v>8</v>
      </c>
      <c r="AY142" s="232" t="s">
        <v>115</v>
      </c>
    </row>
    <row r="143" s="2" customFormat="1" ht="24.15" customHeight="1">
      <c r="A143" s="36"/>
      <c r="B143" s="37"/>
      <c r="C143" s="209" t="s">
        <v>158</v>
      </c>
      <c r="D143" s="209" t="s">
        <v>117</v>
      </c>
      <c r="E143" s="210" t="s">
        <v>159</v>
      </c>
      <c r="F143" s="211" t="s">
        <v>160</v>
      </c>
      <c r="G143" s="212" t="s">
        <v>132</v>
      </c>
      <c r="H143" s="213">
        <v>354.60000000000002</v>
      </c>
      <c r="I143" s="214"/>
      <c r="J143" s="213">
        <f>ROUND(I143*H143,0)</f>
        <v>0</v>
      </c>
      <c r="K143" s="211" t="s">
        <v>121</v>
      </c>
      <c r="L143" s="42"/>
      <c r="M143" s="215" t="s">
        <v>1</v>
      </c>
      <c r="N143" s="216" t="s">
        <v>39</v>
      </c>
      <c r="O143" s="89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19" t="s">
        <v>122</v>
      </c>
      <c r="AT143" s="219" t="s">
        <v>117</v>
      </c>
      <c r="AU143" s="219" t="s">
        <v>80</v>
      </c>
      <c r="AY143" s="15" t="s">
        <v>115</v>
      </c>
      <c r="BE143" s="220">
        <f>IF(N143="základní",J143,0)</f>
        <v>0</v>
      </c>
      <c r="BF143" s="220">
        <f>IF(N143="snížená",J143,0)</f>
        <v>0</v>
      </c>
      <c r="BG143" s="220">
        <f>IF(N143="zákl. přenesená",J143,0)</f>
        <v>0</v>
      </c>
      <c r="BH143" s="220">
        <f>IF(N143="sníž. přenesená",J143,0)</f>
        <v>0</v>
      </c>
      <c r="BI143" s="220">
        <f>IF(N143="nulová",J143,0)</f>
        <v>0</v>
      </c>
      <c r="BJ143" s="15" t="s">
        <v>8</v>
      </c>
      <c r="BK143" s="220">
        <f>ROUND(I143*H143,0)</f>
        <v>0</v>
      </c>
      <c r="BL143" s="15" t="s">
        <v>122</v>
      </c>
      <c r="BM143" s="219" t="s">
        <v>161</v>
      </c>
    </row>
    <row r="144" s="13" customFormat="1">
      <c r="A144" s="13"/>
      <c r="B144" s="221"/>
      <c r="C144" s="222"/>
      <c r="D144" s="223" t="s">
        <v>124</v>
      </c>
      <c r="E144" s="224" t="s">
        <v>1</v>
      </c>
      <c r="F144" s="225" t="s">
        <v>162</v>
      </c>
      <c r="G144" s="222"/>
      <c r="H144" s="226">
        <v>354.60000000000002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2" t="s">
        <v>124</v>
      </c>
      <c r="AU144" s="232" t="s">
        <v>80</v>
      </c>
      <c r="AV144" s="13" t="s">
        <v>80</v>
      </c>
      <c r="AW144" s="13" t="s">
        <v>31</v>
      </c>
      <c r="AX144" s="13" t="s">
        <v>8</v>
      </c>
      <c r="AY144" s="232" t="s">
        <v>115</v>
      </c>
    </row>
    <row r="145" s="2" customFormat="1" ht="33" customHeight="1">
      <c r="A145" s="36"/>
      <c r="B145" s="37"/>
      <c r="C145" s="209" t="s">
        <v>163</v>
      </c>
      <c r="D145" s="209" t="s">
        <v>117</v>
      </c>
      <c r="E145" s="210" t="s">
        <v>164</v>
      </c>
      <c r="F145" s="211" t="s">
        <v>165</v>
      </c>
      <c r="G145" s="212" t="s">
        <v>166</v>
      </c>
      <c r="H145" s="213">
        <v>195.69999999999999</v>
      </c>
      <c r="I145" s="214"/>
      <c r="J145" s="213">
        <f>ROUND(I145*H145,0)</f>
        <v>0</v>
      </c>
      <c r="K145" s="211" t="s">
        <v>121</v>
      </c>
      <c r="L145" s="42"/>
      <c r="M145" s="215" t="s">
        <v>1</v>
      </c>
      <c r="N145" s="216" t="s">
        <v>39</v>
      </c>
      <c r="O145" s="89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19" t="s">
        <v>122</v>
      </c>
      <c r="AT145" s="219" t="s">
        <v>117</v>
      </c>
      <c r="AU145" s="219" t="s">
        <v>80</v>
      </c>
      <c r="AY145" s="15" t="s">
        <v>115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15" t="s">
        <v>8</v>
      </c>
      <c r="BK145" s="220">
        <f>ROUND(I145*H145,0)</f>
        <v>0</v>
      </c>
      <c r="BL145" s="15" t="s">
        <v>122</v>
      </c>
      <c r="BM145" s="219" t="s">
        <v>167</v>
      </c>
    </row>
    <row r="146" s="13" customFormat="1">
      <c r="A146" s="13"/>
      <c r="B146" s="221"/>
      <c r="C146" s="222"/>
      <c r="D146" s="223" t="s">
        <v>124</v>
      </c>
      <c r="E146" s="224" t="s">
        <v>1</v>
      </c>
      <c r="F146" s="225" t="s">
        <v>168</v>
      </c>
      <c r="G146" s="222"/>
      <c r="H146" s="226">
        <v>195.69999999999999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2" t="s">
        <v>124</v>
      </c>
      <c r="AU146" s="232" t="s">
        <v>80</v>
      </c>
      <c r="AV146" s="13" t="s">
        <v>80</v>
      </c>
      <c r="AW146" s="13" t="s">
        <v>31</v>
      </c>
      <c r="AX146" s="13" t="s">
        <v>8</v>
      </c>
      <c r="AY146" s="232" t="s">
        <v>115</v>
      </c>
    </row>
    <row r="147" s="2" customFormat="1" ht="24.15" customHeight="1">
      <c r="A147" s="36"/>
      <c r="B147" s="37"/>
      <c r="C147" s="209" t="s">
        <v>169</v>
      </c>
      <c r="D147" s="209" t="s">
        <v>117</v>
      </c>
      <c r="E147" s="210" t="s">
        <v>170</v>
      </c>
      <c r="F147" s="211" t="s">
        <v>171</v>
      </c>
      <c r="G147" s="212" t="s">
        <v>132</v>
      </c>
      <c r="H147" s="213">
        <v>251.59999999999999</v>
      </c>
      <c r="I147" s="214"/>
      <c r="J147" s="213">
        <f>ROUND(I147*H147,0)</f>
        <v>0</v>
      </c>
      <c r="K147" s="211" t="s">
        <v>121</v>
      </c>
      <c r="L147" s="42"/>
      <c r="M147" s="215" t="s">
        <v>1</v>
      </c>
      <c r="N147" s="216" t="s">
        <v>39</v>
      </c>
      <c r="O147" s="89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19" t="s">
        <v>122</v>
      </c>
      <c r="AT147" s="219" t="s">
        <v>117</v>
      </c>
      <c r="AU147" s="219" t="s">
        <v>80</v>
      </c>
      <c r="AY147" s="15" t="s">
        <v>115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15" t="s">
        <v>8</v>
      </c>
      <c r="BK147" s="220">
        <f>ROUND(I147*H147,0)</f>
        <v>0</v>
      </c>
      <c r="BL147" s="15" t="s">
        <v>122</v>
      </c>
      <c r="BM147" s="219" t="s">
        <v>172</v>
      </c>
    </row>
    <row r="148" s="13" customFormat="1">
      <c r="A148" s="13"/>
      <c r="B148" s="221"/>
      <c r="C148" s="222"/>
      <c r="D148" s="223" t="s">
        <v>124</v>
      </c>
      <c r="E148" s="224" t="s">
        <v>1</v>
      </c>
      <c r="F148" s="225" t="s">
        <v>173</v>
      </c>
      <c r="G148" s="222"/>
      <c r="H148" s="226">
        <v>251.59999999999999</v>
      </c>
      <c r="I148" s="227"/>
      <c r="J148" s="222"/>
      <c r="K148" s="222"/>
      <c r="L148" s="228"/>
      <c r="M148" s="229"/>
      <c r="N148" s="230"/>
      <c r="O148" s="230"/>
      <c r="P148" s="230"/>
      <c r="Q148" s="230"/>
      <c r="R148" s="230"/>
      <c r="S148" s="230"/>
      <c r="T148" s="23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2" t="s">
        <v>124</v>
      </c>
      <c r="AU148" s="232" t="s">
        <v>80</v>
      </c>
      <c r="AV148" s="13" t="s">
        <v>80</v>
      </c>
      <c r="AW148" s="13" t="s">
        <v>31</v>
      </c>
      <c r="AX148" s="13" t="s">
        <v>8</v>
      </c>
      <c r="AY148" s="232" t="s">
        <v>115</v>
      </c>
    </row>
    <row r="149" s="2" customFormat="1" ht="24.15" customHeight="1">
      <c r="A149" s="36"/>
      <c r="B149" s="37"/>
      <c r="C149" s="209" t="s">
        <v>9</v>
      </c>
      <c r="D149" s="209" t="s">
        <v>117</v>
      </c>
      <c r="E149" s="210" t="s">
        <v>174</v>
      </c>
      <c r="F149" s="211" t="s">
        <v>175</v>
      </c>
      <c r="G149" s="212" t="s">
        <v>132</v>
      </c>
      <c r="H149" s="213">
        <v>81</v>
      </c>
      <c r="I149" s="214"/>
      <c r="J149" s="213">
        <f>ROUND(I149*H149,0)</f>
        <v>0</v>
      </c>
      <c r="K149" s="211" t="s">
        <v>121</v>
      </c>
      <c r="L149" s="42"/>
      <c r="M149" s="215" t="s">
        <v>1</v>
      </c>
      <c r="N149" s="216" t="s">
        <v>39</v>
      </c>
      <c r="O149" s="89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19" t="s">
        <v>122</v>
      </c>
      <c r="AT149" s="219" t="s">
        <v>117</v>
      </c>
      <c r="AU149" s="219" t="s">
        <v>80</v>
      </c>
      <c r="AY149" s="15" t="s">
        <v>115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5" t="s">
        <v>8</v>
      </c>
      <c r="BK149" s="220">
        <f>ROUND(I149*H149,0)</f>
        <v>0</v>
      </c>
      <c r="BL149" s="15" t="s">
        <v>122</v>
      </c>
      <c r="BM149" s="219" t="s">
        <v>176</v>
      </c>
    </row>
    <row r="150" s="13" customFormat="1">
      <c r="A150" s="13"/>
      <c r="B150" s="221"/>
      <c r="C150" s="222"/>
      <c r="D150" s="223" t="s">
        <v>124</v>
      </c>
      <c r="E150" s="224" t="s">
        <v>1</v>
      </c>
      <c r="F150" s="225" t="s">
        <v>177</v>
      </c>
      <c r="G150" s="222"/>
      <c r="H150" s="226">
        <v>81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2" t="s">
        <v>124</v>
      </c>
      <c r="AU150" s="232" t="s">
        <v>80</v>
      </c>
      <c r="AV150" s="13" t="s">
        <v>80</v>
      </c>
      <c r="AW150" s="13" t="s">
        <v>31</v>
      </c>
      <c r="AX150" s="13" t="s">
        <v>8</v>
      </c>
      <c r="AY150" s="232" t="s">
        <v>115</v>
      </c>
    </row>
    <row r="151" s="2" customFormat="1" ht="16.5" customHeight="1">
      <c r="A151" s="36"/>
      <c r="B151" s="37"/>
      <c r="C151" s="233" t="s">
        <v>178</v>
      </c>
      <c r="D151" s="233" t="s">
        <v>179</v>
      </c>
      <c r="E151" s="234" t="s">
        <v>180</v>
      </c>
      <c r="F151" s="235" t="s">
        <v>181</v>
      </c>
      <c r="G151" s="236" t="s">
        <v>166</v>
      </c>
      <c r="H151" s="237">
        <v>162</v>
      </c>
      <c r="I151" s="238"/>
      <c r="J151" s="237">
        <f>ROUND(I151*H151,0)</f>
        <v>0</v>
      </c>
      <c r="K151" s="235" t="s">
        <v>121</v>
      </c>
      <c r="L151" s="239"/>
      <c r="M151" s="240" t="s">
        <v>1</v>
      </c>
      <c r="N151" s="241" t="s">
        <v>39</v>
      </c>
      <c r="O151" s="89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19" t="s">
        <v>153</v>
      </c>
      <c r="AT151" s="219" t="s">
        <v>179</v>
      </c>
      <c r="AU151" s="219" t="s">
        <v>80</v>
      </c>
      <c r="AY151" s="15" t="s">
        <v>115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5" t="s">
        <v>8</v>
      </c>
      <c r="BK151" s="220">
        <f>ROUND(I151*H151,0)</f>
        <v>0</v>
      </c>
      <c r="BL151" s="15" t="s">
        <v>122</v>
      </c>
      <c r="BM151" s="219" t="s">
        <v>182</v>
      </c>
    </row>
    <row r="152" s="13" customFormat="1">
      <c r="A152" s="13"/>
      <c r="B152" s="221"/>
      <c r="C152" s="222"/>
      <c r="D152" s="223" t="s">
        <v>124</v>
      </c>
      <c r="E152" s="224" t="s">
        <v>1</v>
      </c>
      <c r="F152" s="225" t="s">
        <v>183</v>
      </c>
      <c r="G152" s="222"/>
      <c r="H152" s="226">
        <v>162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2" t="s">
        <v>124</v>
      </c>
      <c r="AU152" s="232" t="s">
        <v>80</v>
      </c>
      <c r="AV152" s="13" t="s">
        <v>80</v>
      </c>
      <c r="AW152" s="13" t="s">
        <v>31</v>
      </c>
      <c r="AX152" s="13" t="s">
        <v>8</v>
      </c>
      <c r="AY152" s="232" t="s">
        <v>115</v>
      </c>
    </row>
    <row r="153" s="12" customFormat="1" ht="22.8" customHeight="1">
      <c r="A153" s="12"/>
      <c r="B153" s="193"/>
      <c r="C153" s="194"/>
      <c r="D153" s="195" t="s">
        <v>73</v>
      </c>
      <c r="E153" s="207" t="s">
        <v>129</v>
      </c>
      <c r="F153" s="207" t="s">
        <v>184</v>
      </c>
      <c r="G153" s="194"/>
      <c r="H153" s="194"/>
      <c r="I153" s="197"/>
      <c r="J153" s="208">
        <f>BK153</f>
        <v>0</v>
      </c>
      <c r="K153" s="194"/>
      <c r="L153" s="199"/>
      <c r="M153" s="200"/>
      <c r="N153" s="201"/>
      <c r="O153" s="201"/>
      <c r="P153" s="202">
        <f>SUM(P154:P157)</f>
        <v>0</v>
      </c>
      <c r="Q153" s="201"/>
      <c r="R153" s="202">
        <f>SUM(R154:R157)</f>
        <v>0</v>
      </c>
      <c r="S153" s="201"/>
      <c r="T153" s="203">
        <f>SUM(T154:T157)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4" t="s">
        <v>8</v>
      </c>
      <c r="AT153" s="205" t="s">
        <v>73</v>
      </c>
      <c r="AU153" s="205" t="s">
        <v>8</v>
      </c>
      <c r="AY153" s="204" t="s">
        <v>115</v>
      </c>
      <c r="BK153" s="206">
        <f>SUM(BK154:BK157)</f>
        <v>0</v>
      </c>
    </row>
    <row r="154" s="2" customFormat="1" ht="16.5" customHeight="1">
      <c r="A154" s="36"/>
      <c r="B154" s="37"/>
      <c r="C154" s="209" t="s">
        <v>185</v>
      </c>
      <c r="D154" s="209" t="s">
        <v>117</v>
      </c>
      <c r="E154" s="210" t="s">
        <v>186</v>
      </c>
      <c r="F154" s="211" t="s">
        <v>187</v>
      </c>
      <c r="G154" s="212" t="s">
        <v>188</v>
      </c>
      <c r="H154" s="213">
        <v>146.5</v>
      </c>
      <c r="I154" s="214"/>
      <c r="J154" s="213">
        <f>ROUND(I154*H154,0)</f>
        <v>0</v>
      </c>
      <c r="K154" s="211" t="s">
        <v>121</v>
      </c>
      <c r="L154" s="42"/>
      <c r="M154" s="215" t="s">
        <v>1</v>
      </c>
      <c r="N154" s="216" t="s">
        <v>39</v>
      </c>
      <c r="O154" s="89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19" t="s">
        <v>122</v>
      </c>
      <c r="AT154" s="219" t="s">
        <v>117</v>
      </c>
      <c r="AU154" s="219" t="s">
        <v>80</v>
      </c>
      <c r="AY154" s="15" t="s">
        <v>115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15" t="s">
        <v>8</v>
      </c>
      <c r="BK154" s="220">
        <f>ROUND(I154*H154,0)</f>
        <v>0</v>
      </c>
      <c r="BL154" s="15" t="s">
        <v>122</v>
      </c>
      <c r="BM154" s="219" t="s">
        <v>189</v>
      </c>
    </row>
    <row r="155" s="13" customFormat="1">
      <c r="A155" s="13"/>
      <c r="B155" s="221"/>
      <c r="C155" s="222"/>
      <c r="D155" s="223" t="s">
        <v>124</v>
      </c>
      <c r="E155" s="224" t="s">
        <v>1</v>
      </c>
      <c r="F155" s="225" t="s">
        <v>190</v>
      </c>
      <c r="G155" s="222"/>
      <c r="H155" s="226">
        <v>146.5</v>
      </c>
      <c r="I155" s="227"/>
      <c r="J155" s="222"/>
      <c r="K155" s="222"/>
      <c r="L155" s="228"/>
      <c r="M155" s="229"/>
      <c r="N155" s="230"/>
      <c r="O155" s="230"/>
      <c r="P155" s="230"/>
      <c r="Q155" s="230"/>
      <c r="R155" s="230"/>
      <c r="S155" s="230"/>
      <c r="T155" s="23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2" t="s">
        <v>124</v>
      </c>
      <c r="AU155" s="232" t="s">
        <v>80</v>
      </c>
      <c r="AV155" s="13" t="s">
        <v>80</v>
      </c>
      <c r="AW155" s="13" t="s">
        <v>31</v>
      </c>
      <c r="AX155" s="13" t="s">
        <v>8</v>
      </c>
      <c r="AY155" s="232" t="s">
        <v>115</v>
      </c>
    </row>
    <row r="156" s="2" customFormat="1" ht="21.75" customHeight="1">
      <c r="A156" s="36"/>
      <c r="B156" s="37"/>
      <c r="C156" s="209" t="s">
        <v>191</v>
      </c>
      <c r="D156" s="209" t="s">
        <v>117</v>
      </c>
      <c r="E156" s="210" t="s">
        <v>192</v>
      </c>
      <c r="F156" s="211" t="s">
        <v>193</v>
      </c>
      <c r="G156" s="212" t="s">
        <v>188</v>
      </c>
      <c r="H156" s="213">
        <v>146.5</v>
      </c>
      <c r="I156" s="214"/>
      <c r="J156" s="213">
        <f>ROUND(I156*H156,0)</f>
        <v>0</v>
      </c>
      <c r="K156" s="211" t="s">
        <v>121</v>
      </c>
      <c r="L156" s="42"/>
      <c r="M156" s="215" t="s">
        <v>1</v>
      </c>
      <c r="N156" s="216" t="s">
        <v>39</v>
      </c>
      <c r="O156" s="89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19" t="s">
        <v>122</v>
      </c>
      <c r="AT156" s="219" t="s">
        <v>117</v>
      </c>
      <c r="AU156" s="219" t="s">
        <v>80</v>
      </c>
      <c r="AY156" s="15" t="s">
        <v>115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15" t="s">
        <v>8</v>
      </c>
      <c r="BK156" s="220">
        <f>ROUND(I156*H156,0)</f>
        <v>0</v>
      </c>
      <c r="BL156" s="15" t="s">
        <v>122</v>
      </c>
      <c r="BM156" s="219" t="s">
        <v>194</v>
      </c>
    </row>
    <row r="157" s="13" customFormat="1">
      <c r="A157" s="13"/>
      <c r="B157" s="221"/>
      <c r="C157" s="222"/>
      <c r="D157" s="223" t="s">
        <v>124</v>
      </c>
      <c r="E157" s="224" t="s">
        <v>1</v>
      </c>
      <c r="F157" s="225" t="s">
        <v>190</v>
      </c>
      <c r="G157" s="222"/>
      <c r="H157" s="226">
        <v>146.5</v>
      </c>
      <c r="I157" s="227"/>
      <c r="J157" s="222"/>
      <c r="K157" s="222"/>
      <c r="L157" s="228"/>
      <c r="M157" s="229"/>
      <c r="N157" s="230"/>
      <c r="O157" s="230"/>
      <c r="P157" s="230"/>
      <c r="Q157" s="230"/>
      <c r="R157" s="230"/>
      <c r="S157" s="230"/>
      <c r="T157" s="23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2" t="s">
        <v>124</v>
      </c>
      <c r="AU157" s="232" t="s">
        <v>80</v>
      </c>
      <c r="AV157" s="13" t="s">
        <v>80</v>
      </c>
      <c r="AW157" s="13" t="s">
        <v>31</v>
      </c>
      <c r="AX157" s="13" t="s">
        <v>8</v>
      </c>
      <c r="AY157" s="232" t="s">
        <v>115</v>
      </c>
    </row>
    <row r="158" s="12" customFormat="1" ht="22.8" customHeight="1">
      <c r="A158" s="12"/>
      <c r="B158" s="193"/>
      <c r="C158" s="194"/>
      <c r="D158" s="195" t="s">
        <v>73</v>
      </c>
      <c r="E158" s="207" t="s">
        <v>122</v>
      </c>
      <c r="F158" s="207" t="s">
        <v>195</v>
      </c>
      <c r="G158" s="194"/>
      <c r="H158" s="194"/>
      <c r="I158" s="197"/>
      <c r="J158" s="208">
        <f>BK158</f>
        <v>0</v>
      </c>
      <c r="K158" s="194"/>
      <c r="L158" s="199"/>
      <c r="M158" s="200"/>
      <c r="N158" s="201"/>
      <c r="O158" s="201"/>
      <c r="P158" s="202">
        <f>SUM(P159:P160)</f>
        <v>0</v>
      </c>
      <c r="Q158" s="201"/>
      <c r="R158" s="202">
        <f>SUM(R159:R160)</f>
        <v>0</v>
      </c>
      <c r="S158" s="201"/>
      <c r="T158" s="20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4" t="s">
        <v>8</v>
      </c>
      <c r="AT158" s="205" t="s">
        <v>73</v>
      </c>
      <c r="AU158" s="205" t="s">
        <v>8</v>
      </c>
      <c r="AY158" s="204" t="s">
        <v>115</v>
      </c>
      <c r="BK158" s="206">
        <f>SUM(BK159:BK160)</f>
        <v>0</v>
      </c>
    </row>
    <row r="159" s="2" customFormat="1" ht="24.15" customHeight="1">
      <c r="A159" s="36"/>
      <c r="B159" s="37"/>
      <c r="C159" s="209" t="s">
        <v>196</v>
      </c>
      <c r="D159" s="209" t="s">
        <v>117</v>
      </c>
      <c r="E159" s="210" t="s">
        <v>197</v>
      </c>
      <c r="F159" s="211" t="s">
        <v>198</v>
      </c>
      <c r="G159" s="212" t="s">
        <v>132</v>
      </c>
      <c r="H159" s="213">
        <v>18</v>
      </c>
      <c r="I159" s="214"/>
      <c r="J159" s="213">
        <f>ROUND(I159*H159,0)</f>
        <v>0</v>
      </c>
      <c r="K159" s="211" t="s">
        <v>121</v>
      </c>
      <c r="L159" s="42"/>
      <c r="M159" s="215" t="s">
        <v>1</v>
      </c>
      <c r="N159" s="216" t="s">
        <v>39</v>
      </c>
      <c r="O159" s="89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19" t="s">
        <v>122</v>
      </c>
      <c r="AT159" s="219" t="s">
        <v>117</v>
      </c>
      <c r="AU159" s="219" t="s">
        <v>80</v>
      </c>
      <c r="AY159" s="15" t="s">
        <v>115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5" t="s">
        <v>8</v>
      </c>
      <c r="BK159" s="220">
        <f>ROUND(I159*H159,0)</f>
        <v>0</v>
      </c>
      <c r="BL159" s="15" t="s">
        <v>122</v>
      </c>
      <c r="BM159" s="219" t="s">
        <v>199</v>
      </c>
    </row>
    <row r="160" s="13" customFormat="1">
      <c r="A160" s="13"/>
      <c r="B160" s="221"/>
      <c r="C160" s="222"/>
      <c r="D160" s="223" t="s">
        <v>124</v>
      </c>
      <c r="E160" s="224" t="s">
        <v>1</v>
      </c>
      <c r="F160" s="225" t="s">
        <v>200</v>
      </c>
      <c r="G160" s="222"/>
      <c r="H160" s="226">
        <v>18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2" t="s">
        <v>124</v>
      </c>
      <c r="AU160" s="232" t="s">
        <v>80</v>
      </c>
      <c r="AV160" s="13" t="s">
        <v>80</v>
      </c>
      <c r="AW160" s="13" t="s">
        <v>31</v>
      </c>
      <c r="AX160" s="13" t="s">
        <v>8</v>
      </c>
      <c r="AY160" s="232" t="s">
        <v>115</v>
      </c>
    </row>
    <row r="161" s="12" customFormat="1" ht="22.8" customHeight="1">
      <c r="A161" s="12"/>
      <c r="B161" s="193"/>
      <c r="C161" s="194"/>
      <c r="D161" s="195" t="s">
        <v>73</v>
      </c>
      <c r="E161" s="207" t="s">
        <v>139</v>
      </c>
      <c r="F161" s="207" t="s">
        <v>201</v>
      </c>
      <c r="G161" s="194"/>
      <c r="H161" s="194"/>
      <c r="I161" s="197"/>
      <c r="J161" s="208">
        <f>BK161</f>
        <v>0</v>
      </c>
      <c r="K161" s="194"/>
      <c r="L161" s="199"/>
      <c r="M161" s="200"/>
      <c r="N161" s="201"/>
      <c r="O161" s="201"/>
      <c r="P161" s="202">
        <f>P162</f>
        <v>0</v>
      </c>
      <c r="Q161" s="201"/>
      <c r="R161" s="202">
        <f>R162</f>
        <v>0</v>
      </c>
      <c r="S161" s="201"/>
      <c r="T161" s="203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4" t="s">
        <v>8</v>
      </c>
      <c r="AT161" s="205" t="s">
        <v>73</v>
      </c>
      <c r="AU161" s="205" t="s">
        <v>8</v>
      </c>
      <c r="AY161" s="204" t="s">
        <v>115</v>
      </c>
      <c r="BK161" s="206">
        <f>BK162</f>
        <v>0</v>
      </c>
    </row>
    <row r="162" s="2" customFormat="1" ht="24.15" customHeight="1">
      <c r="A162" s="36"/>
      <c r="B162" s="37"/>
      <c r="C162" s="209" t="s">
        <v>202</v>
      </c>
      <c r="D162" s="209" t="s">
        <v>117</v>
      </c>
      <c r="E162" s="210" t="s">
        <v>203</v>
      </c>
      <c r="F162" s="211" t="s">
        <v>204</v>
      </c>
      <c r="G162" s="212" t="s">
        <v>120</v>
      </c>
      <c r="H162" s="213">
        <v>210</v>
      </c>
      <c r="I162" s="214"/>
      <c r="J162" s="213">
        <f>ROUND(I162*H162,0)</f>
        <v>0</v>
      </c>
      <c r="K162" s="211" t="s">
        <v>121</v>
      </c>
      <c r="L162" s="42"/>
      <c r="M162" s="215" t="s">
        <v>1</v>
      </c>
      <c r="N162" s="216" t="s">
        <v>39</v>
      </c>
      <c r="O162" s="89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19" t="s">
        <v>122</v>
      </c>
      <c r="AT162" s="219" t="s">
        <v>117</v>
      </c>
      <c r="AU162" s="219" t="s">
        <v>80</v>
      </c>
      <c r="AY162" s="15" t="s">
        <v>115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5" t="s">
        <v>8</v>
      </c>
      <c r="BK162" s="220">
        <f>ROUND(I162*H162,0)</f>
        <v>0</v>
      </c>
      <c r="BL162" s="15" t="s">
        <v>122</v>
      </c>
      <c r="BM162" s="219" t="s">
        <v>205</v>
      </c>
    </row>
    <row r="163" s="12" customFormat="1" ht="22.8" customHeight="1">
      <c r="A163" s="12"/>
      <c r="B163" s="193"/>
      <c r="C163" s="194"/>
      <c r="D163" s="195" t="s">
        <v>73</v>
      </c>
      <c r="E163" s="207" t="s">
        <v>153</v>
      </c>
      <c r="F163" s="207" t="s">
        <v>206</v>
      </c>
      <c r="G163" s="194"/>
      <c r="H163" s="194"/>
      <c r="I163" s="197"/>
      <c r="J163" s="208">
        <f>BK163</f>
        <v>0</v>
      </c>
      <c r="K163" s="194"/>
      <c r="L163" s="199"/>
      <c r="M163" s="200"/>
      <c r="N163" s="201"/>
      <c r="O163" s="201"/>
      <c r="P163" s="202">
        <f>SUM(P164:P185)</f>
        <v>0</v>
      </c>
      <c r="Q163" s="201"/>
      <c r="R163" s="202">
        <f>SUM(R164:R185)</f>
        <v>37.192185132000006</v>
      </c>
      <c r="S163" s="201"/>
      <c r="T163" s="203">
        <f>SUM(T164:T185)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4" t="s">
        <v>8</v>
      </c>
      <c r="AT163" s="205" t="s">
        <v>73</v>
      </c>
      <c r="AU163" s="205" t="s">
        <v>8</v>
      </c>
      <c r="AY163" s="204" t="s">
        <v>115</v>
      </c>
      <c r="BK163" s="206">
        <f>SUM(BK164:BK185)</f>
        <v>0</v>
      </c>
    </row>
    <row r="164" s="2" customFormat="1" ht="33" customHeight="1">
      <c r="A164" s="36"/>
      <c r="B164" s="37"/>
      <c r="C164" s="209" t="s">
        <v>207</v>
      </c>
      <c r="D164" s="209" t="s">
        <v>117</v>
      </c>
      <c r="E164" s="210" t="s">
        <v>208</v>
      </c>
      <c r="F164" s="211" t="s">
        <v>209</v>
      </c>
      <c r="G164" s="212" t="s">
        <v>188</v>
      </c>
      <c r="H164" s="213">
        <v>146.5</v>
      </c>
      <c r="I164" s="214"/>
      <c r="J164" s="213">
        <f>ROUND(I164*H164,0)</f>
        <v>0</v>
      </c>
      <c r="K164" s="211" t="s">
        <v>121</v>
      </c>
      <c r="L164" s="42"/>
      <c r="M164" s="215" t="s">
        <v>1</v>
      </c>
      <c r="N164" s="216" t="s">
        <v>39</v>
      </c>
      <c r="O164" s="89"/>
      <c r="P164" s="217">
        <f>O164*H164</f>
        <v>0</v>
      </c>
      <c r="Q164" s="217">
        <v>4.5000000000000003E-05</v>
      </c>
      <c r="R164" s="217">
        <f>Q164*H164</f>
        <v>0.0065925000000000003</v>
      </c>
      <c r="S164" s="217">
        <v>0</v>
      </c>
      <c r="T164" s="21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19" t="s">
        <v>122</v>
      </c>
      <c r="AT164" s="219" t="s">
        <v>117</v>
      </c>
      <c r="AU164" s="219" t="s">
        <v>80</v>
      </c>
      <c r="AY164" s="15" t="s">
        <v>115</v>
      </c>
      <c r="BE164" s="220">
        <f>IF(N164="základní",J164,0)</f>
        <v>0</v>
      </c>
      <c r="BF164" s="220">
        <f>IF(N164="snížená",J164,0)</f>
        <v>0</v>
      </c>
      <c r="BG164" s="220">
        <f>IF(N164="zákl. přenesená",J164,0)</f>
        <v>0</v>
      </c>
      <c r="BH164" s="220">
        <f>IF(N164="sníž. přenesená",J164,0)</f>
        <v>0</v>
      </c>
      <c r="BI164" s="220">
        <f>IF(N164="nulová",J164,0)</f>
        <v>0</v>
      </c>
      <c r="BJ164" s="15" t="s">
        <v>8</v>
      </c>
      <c r="BK164" s="220">
        <f>ROUND(I164*H164,0)</f>
        <v>0</v>
      </c>
      <c r="BL164" s="15" t="s">
        <v>122</v>
      </c>
      <c r="BM164" s="219" t="s">
        <v>210</v>
      </c>
    </row>
    <row r="165" s="13" customFormat="1">
      <c r="A165" s="13"/>
      <c r="B165" s="221"/>
      <c r="C165" s="222"/>
      <c r="D165" s="223" t="s">
        <v>124</v>
      </c>
      <c r="E165" s="224" t="s">
        <v>1</v>
      </c>
      <c r="F165" s="225" t="s">
        <v>190</v>
      </c>
      <c r="G165" s="222"/>
      <c r="H165" s="226">
        <v>146.5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2" t="s">
        <v>124</v>
      </c>
      <c r="AU165" s="232" t="s">
        <v>80</v>
      </c>
      <c r="AV165" s="13" t="s">
        <v>80</v>
      </c>
      <c r="AW165" s="13" t="s">
        <v>31</v>
      </c>
      <c r="AX165" s="13" t="s">
        <v>8</v>
      </c>
      <c r="AY165" s="232" t="s">
        <v>115</v>
      </c>
    </row>
    <row r="166" s="2" customFormat="1" ht="24.15" customHeight="1">
      <c r="A166" s="36"/>
      <c r="B166" s="37"/>
      <c r="C166" s="233" t="s">
        <v>211</v>
      </c>
      <c r="D166" s="233" t="s">
        <v>179</v>
      </c>
      <c r="E166" s="234" t="s">
        <v>212</v>
      </c>
      <c r="F166" s="235" t="s">
        <v>213</v>
      </c>
      <c r="G166" s="236" t="s">
        <v>188</v>
      </c>
      <c r="H166" s="237">
        <v>150</v>
      </c>
      <c r="I166" s="238"/>
      <c r="J166" s="237">
        <f>ROUND(I166*H166,0)</f>
        <v>0</v>
      </c>
      <c r="K166" s="235" t="s">
        <v>121</v>
      </c>
      <c r="L166" s="239"/>
      <c r="M166" s="240" t="s">
        <v>1</v>
      </c>
      <c r="N166" s="241" t="s">
        <v>39</v>
      </c>
      <c r="O166" s="89"/>
      <c r="P166" s="217">
        <f>O166*H166</f>
        <v>0</v>
      </c>
      <c r="Q166" s="217">
        <v>0.074999999999999997</v>
      </c>
      <c r="R166" s="217">
        <f>Q166*H166</f>
        <v>11.25</v>
      </c>
      <c r="S166" s="217">
        <v>0</v>
      </c>
      <c r="T166" s="21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19" t="s">
        <v>153</v>
      </c>
      <c r="AT166" s="219" t="s">
        <v>179</v>
      </c>
      <c r="AU166" s="219" t="s">
        <v>80</v>
      </c>
      <c r="AY166" s="15" t="s">
        <v>115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15" t="s">
        <v>8</v>
      </c>
      <c r="BK166" s="220">
        <f>ROUND(I166*H166,0)</f>
        <v>0</v>
      </c>
      <c r="BL166" s="15" t="s">
        <v>122</v>
      </c>
      <c r="BM166" s="219" t="s">
        <v>214</v>
      </c>
    </row>
    <row r="167" s="2" customFormat="1" ht="33" customHeight="1">
      <c r="A167" s="36"/>
      <c r="B167" s="37"/>
      <c r="C167" s="209" t="s">
        <v>215</v>
      </c>
      <c r="D167" s="209" t="s">
        <v>117</v>
      </c>
      <c r="E167" s="210" t="s">
        <v>216</v>
      </c>
      <c r="F167" s="211" t="s">
        <v>217</v>
      </c>
      <c r="G167" s="212" t="s">
        <v>218</v>
      </c>
      <c r="H167" s="213">
        <v>6</v>
      </c>
      <c r="I167" s="214"/>
      <c r="J167" s="213">
        <f>ROUND(I167*H167,0)</f>
        <v>0</v>
      </c>
      <c r="K167" s="211" t="s">
        <v>121</v>
      </c>
      <c r="L167" s="42"/>
      <c r="M167" s="215" t="s">
        <v>1</v>
      </c>
      <c r="N167" s="216" t="s">
        <v>39</v>
      </c>
      <c r="O167" s="89"/>
      <c r="P167" s="217">
        <f>O167*H167</f>
        <v>0</v>
      </c>
      <c r="Q167" s="217">
        <v>0</v>
      </c>
      <c r="R167" s="217">
        <f>Q167*H167</f>
        <v>0</v>
      </c>
      <c r="S167" s="217">
        <v>0</v>
      </c>
      <c r="T167" s="21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19" t="s">
        <v>122</v>
      </c>
      <c r="AT167" s="219" t="s">
        <v>117</v>
      </c>
      <c r="AU167" s="219" t="s">
        <v>80</v>
      </c>
      <c r="AY167" s="15" t="s">
        <v>115</v>
      </c>
      <c r="BE167" s="220">
        <f>IF(N167="základní",J167,0)</f>
        <v>0</v>
      </c>
      <c r="BF167" s="220">
        <f>IF(N167="snížená",J167,0)</f>
        <v>0</v>
      </c>
      <c r="BG167" s="220">
        <f>IF(N167="zákl. přenesená",J167,0)</f>
        <v>0</v>
      </c>
      <c r="BH167" s="220">
        <f>IF(N167="sníž. přenesená",J167,0)</f>
        <v>0</v>
      </c>
      <c r="BI167" s="220">
        <f>IF(N167="nulová",J167,0)</f>
        <v>0</v>
      </c>
      <c r="BJ167" s="15" t="s">
        <v>8</v>
      </c>
      <c r="BK167" s="220">
        <f>ROUND(I167*H167,0)</f>
        <v>0</v>
      </c>
      <c r="BL167" s="15" t="s">
        <v>122</v>
      </c>
      <c r="BM167" s="219" t="s">
        <v>219</v>
      </c>
    </row>
    <row r="168" s="13" customFormat="1">
      <c r="A168" s="13"/>
      <c r="B168" s="221"/>
      <c r="C168" s="222"/>
      <c r="D168" s="223" t="s">
        <v>124</v>
      </c>
      <c r="E168" s="224" t="s">
        <v>1</v>
      </c>
      <c r="F168" s="225" t="s">
        <v>220</v>
      </c>
      <c r="G168" s="222"/>
      <c r="H168" s="226">
        <v>6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2" t="s">
        <v>124</v>
      </c>
      <c r="AU168" s="232" t="s">
        <v>80</v>
      </c>
      <c r="AV168" s="13" t="s">
        <v>80</v>
      </c>
      <c r="AW168" s="13" t="s">
        <v>31</v>
      </c>
      <c r="AX168" s="13" t="s">
        <v>8</v>
      </c>
      <c r="AY168" s="232" t="s">
        <v>115</v>
      </c>
    </row>
    <row r="169" s="2" customFormat="1" ht="16.5" customHeight="1">
      <c r="A169" s="36"/>
      <c r="B169" s="37"/>
      <c r="C169" s="233" t="s">
        <v>7</v>
      </c>
      <c r="D169" s="233" t="s">
        <v>179</v>
      </c>
      <c r="E169" s="234" t="s">
        <v>221</v>
      </c>
      <c r="F169" s="235" t="s">
        <v>222</v>
      </c>
      <c r="G169" s="236" t="s">
        <v>218</v>
      </c>
      <c r="H169" s="237">
        <v>6</v>
      </c>
      <c r="I169" s="238"/>
      <c r="J169" s="237">
        <f>ROUND(I169*H169,0)</f>
        <v>0</v>
      </c>
      <c r="K169" s="235" t="s">
        <v>121</v>
      </c>
      <c r="L169" s="239"/>
      <c r="M169" s="240" t="s">
        <v>1</v>
      </c>
      <c r="N169" s="241" t="s">
        <v>39</v>
      </c>
      <c r="O169" s="89"/>
      <c r="P169" s="217">
        <f>O169*H169</f>
        <v>0</v>
      </c>
      <c r="Q169" s="217">
        <v>0.00029</v>
      </c>
      <c r="R169" s="217">
        <f>Q169*H169</f>
        <v>0.00174</v>
      </c>
      <c r="S169" s="217">
        <v>0</v>
      </c>
      <c r="T169" s="21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19" t="s">
        <v>153</v>
      </c>
      <c r="AT169" s="219" t="s">
        <v>179</v>
      </c>
      <c r="AU169" s="219" t="s">
        <v>80</v>
      </c>
      <c r="AY169" s="15" t="s">
        <v>115</v>
      </c>
      <c r="BE169" s="220">
        <f>IF(N169="základní",J169,0)</f>
        <v>0</v>
      </c>
      <c r="BF169" s="220">
        <f>IF(N169="snížená",J169,0)</f>
        <v>0</v>
      </c>
      <c r="BG169" s="220">
        <f>IF(N169="zákl. přenesená",J169,0)</f>
        <v>0</v>
      </c>
      <c r="BH169" s="220">
        <f>IF(N169="sníž. přenesená",J169,0)</f>
        <v>0</v>
      </c>
      <c r="BI169" s="220">
        <f>IF(N169="nulová",J169,0)</f>
        <v>0</v>
      </c>
      <c r="BJ169" s="15" t="s">
        <v>8</v>
      </c>
      <c r="BK169" s="220">
        <f>ROUND(I169*H169,0)</f>
        <v>0</v>
      </c>
      <c r="BL169" s="15" t="s">
        <v>122</v>
      </c>
      <c r="BM169" s="219" t="s">
        <v>223</v>
      </c>
    </row>
    <row r="170" s="2" customFormat="1" ht="33" customHeight="1">
      <c r="A170" s="36"/>
      <c r="B170" s="37"/>
      <c r="C170" s="209" t="s">
        <v>224</v>
      </c>
      <c r="D170" s="209" t="s">
        <v>117</v>
      </c>
      <c r="E170" s="210" t="s">
        <v>225</v>
      </c>
      <c r="F170" s="211" t="s">
        <v>226</v>
      </c>
      <c r="G170" s="212" t="s">
        <v>218</v>
      </c>
      <c r="H170" s="213">
        <v>4</v>
      </c>
      <c r="I170" s="214"/>
      <c r="J170" s="213">
        <f>ROUND(I170*H170,0)</f>
        <v>0</v>
      </c>
      <c r="K170" s="211" t="s">
        <v>121</v>
      </c>
      <c r="L170" s="42"/>
      <c r="M170" s="215" t="s">
        <v>1</v>
      </c>
      <c r="N170" s="216" t="s">
        <v>39</v>
      </c>
      <c r="O170" s="89"/>
      <c r="P170" s="217">
        <f>O170*H170</f>
        <v>0</v>
      </c>
      <c r="Q170" s="217">
        <v>2.115869408</v>
      </c>
      <c r="R170" s="217">
        <f>Q170*H170</f>
        <v>8.463477632</v>
      </c>
      <c r="S170" s="217">
        <v>0</v>
      </c>
      <c r="T170" s="21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19" t="s">
        <v>122</v>
      </c>
      <c r="AT170" s="219" t="s">
        <v>117</v>
      </c>
      <c r="AU170" s="219" t="s">
        <v>80</v>
      </c>
      <c r="AY170" s="15" t="s">
        <v>115</v>
      </c>
      <c r="BE170" s="220">
        <f>IF(N170="základní",J170,0)</f>
        <v>0</v>
      </c>
      <c r="BF170" s="220">
        <f>IF(N170="snížená",J170,0)</f>
        <v>0</v>
      </c>
      <c r="BG170" s="220">
        <f>IF(N170="zákl. přenesená",J170,0)</f>
        <v>0</v>
      </c>
      <c r="BH170" s="220">
        <f>IF(N170="sníž. přenesená",J170,0)</f>
        <v>0</v>
      </c>
      <c r="BI170" s="220">
        <f>IF(N170="nulová",J170,0)</f>
        <v>0</v>
      </c>
      <c r="BJ170" s="15" t="s">
        <v>8</v>
      </c>
      <c r="BK170" s="220">
        <f>ROUND(I170*H170,0)</f>
        <v>0</v>
      </c>
      <c r="BL170" s="15" t="s">
        <v>122</v>
      </c>
      <c r="BM170" s="219" t="s">
        <v>227</v>
      </c>
    </row>
    <row r="171" s="13" customFormat="1">
      <c r="A171" s="13"/>
      <c r="B171" s="221"/>
      <c r="C171" s="222"/>
      <c r="D171" s="223" t="s">
        <v>124</v>
      </c>
      <c r="E171" s="224" t="s">
        <v>1</v>
      </c>
      <c r="F171" s="225" t="s">
        <v>122</v>
      </c>
      <c r="G171" s="222"/>
      <c r="H171" s="226">
        <v>4</v>
      </c>
      <c r="I171" s="227"/>
      <c r="J171" s="222"/>
      <c r="K171" s="222"/>
      <c r="L171" s="228"/>
      <c r="M171" s="229"/>
      <c r="N171" s="230"/>
      <c r="O171" s="230"/>
      <c r="P171" s="230"/>
      <c r="Q171" s="230"/>
      <c r="R171" s="230"/>
      <c r="S171" s="230"/>
      <c r="T171" s="23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2" t="s">
        <v>124</v>
      </c>
      <c r="AU171" s="232" t="s">
        <v>80</v>
      </c>
      <c r="AV171" s="13" t="s">
        <v>80</v>
      </c>
      <c r="AW171" s="13" t="s">
        <v>31</v>
      </c>
      <c r="AX171" s="13" t="s">
        <v>8</v>
      </c>
      <c r="AY171" s="232" t="s">
        <v>115</v>
      </c>
    </row>
    <row r="172" s="2" customFormat="1" ht="24.15" customHeight="1">
      <c r="A172" s="36"/>
      <c r="B172" s="37"/>
      <c r="C172" s="233" t="s">
        <v>228</v>
      </c>
      <c r="D172" s="233" t="s">
        <v>179</v>
      </c>
      <c r="E172" s="234" t="s">
        <v>229</v>
      </c>
      <c r="F172" s="235" t="s">
        <v>230</v>
      </c>
      <c r="G172" s="236" t="s">
        <v>218</v>
      </c>
      <c r="H172" s="237">
        <v>4</v>
      </c>
      <c r="I172" s="238"/>
      <c r="J172" s="237">
        <f>ROUND(I172*H172,0)</f>
        <v>0</v>
      </c>
      <c r="K172" s="235" t="s">
        <v>121</v>
      </c>
      <c r="L172" s="239"/>
      <c r="M172" s="240" t="s">
        <v>1</v>
      </c>
      <c r="N172" s="241" t="s">
        <v>39</v>
      </c>
      <c r="O172" s="89"/>
      <c r="P172" s="217">
        <f>O172*H172</f>
        <v>0</v>
      </c>
      <c r="Q172" s="217">
        <v>1.6140000000000001</v>
      </c>
      <c r="R172" s="217">
        <f>Q172*H172</f>
        <v>6.4560000000000004</v>
      </c>
      <c r="S172" s="217">
        <v>0</v>
      </c>
      <c r="T172" s="21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19" t="s">
        <v>153</v>
      </c>
      <c r="AT172" s="219" t="s">
        <v>179</v>
      </c>
      <c r="AU172" s="219" t="s">
        <v>80</v>
      </c>
      <c r="AY172" s="15" t="s">
        <v>115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5" t="s">
        <v>8</v>
      </c>
      <c r="BK172" s="220">
        <f>ROUND(I172*H172,0)</f>
        <v>0</v>
      </c>
      <c r="BL172" s="15" t="s">
        <v>122</v>
      </c>
      <c r="BM172" s="219" t="s">
        <v>231</v>
      </c>
    </row>
    <row r="173" s="2" customFormat="1" ht="21.75" customHeight="1">
      <c r="A173" s="36"/>
      <c r="B173" s="37"/>
      <c r="C173" s="233" t="s">
        <v>232</v>
      </c>
      <c r="D173" s="233" t="s">
        <v>179</v>
      </c>
      <c r="E173" s="234" t="s">
        <v>233</v>
      </c>
      <c r="F173" s="235" t="s">
        <v>234</v>
      </c>
      <c r="G173" s="236" t="s">
        <v>218</v>
      </c>
      <c r="H173" s="237">
        <v>8</v>
      </c>
      <c r="I173" s="238"/>
      <c r="J173" s="237">
        <f>ROUND(I173*H173,0)</f>
        <v>0</v>
      </c>
      <c r="K173" s="235" t="s">
        <v>121</v>
      </c>
      <c r="L173" s="239"/>
      <c r="M173" s="240" t="s">
        <v>1</v>
      </c>
      <c r="N173" s="241" t="s">
        <v>39</v>
      </c>
      <c r="O173" s="89"/>
      <c r="P173" s="217">
        <f>O173*H173</f>
        <v>0</v>
      </c>
      <c r="Q173" s="217">
        <v>0.254</v>
      </c>
      <c r="R173" s="217">
        <f>Q173*H173</f>
        <v>2.032</v>
      </c>
      <c r="S173" s="217">
        <v>0</v>
      </c>
      <c r="T173" s="21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19" t="s">
        <v>153</v>
      </c>
      <c r="AT173" s="219" t="s">
        <v>179</v>
      </c>
      <c r="AU173" s="219" t="s">
        <v>80</v>
      </c>
      <c r="AY173" s="15" t="s">
        <v>115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15" t="s">
        <v>8</v>
      </c>
      <c r="BK173" s="220">
        <f>ROUND(I173*H173,0)</f>
        <v>0</v>
      </c>
      <c r="BL173" s="15" t="s">
        <v>122</v>
      </c>
      <c r="BM173" s="219" t="s">
        <v>235</v>
      </c>
    </row>
    <row r="174" s="2" customFormat="1" ht="21.75" customHeight="1">
      <c r="A174" s="36"/>
      <c r="B174" s="37"/>
      <c r="C174" s="233" t="s">
        <v>236</v>
      </c>
      <c r="D174" s="233" t="s">
        <v>179</v>
      </c>
      <c r="E174" s="234" t="s">
        <v>237</v>
      </c>
      <c r="F174" s="235" t="s">
        <v>238</v>
      </c>
      <c r="G174" s="236" t="s">
        <v>218</v>
      </c>
      <c r="H174" s="237">
        <v>4</v>
      </c>
      <c r="I174" s="238"/>
      <c r="J174" s="237">
        <f>ROUND(I174*H174,0)</f>
        <v>0</v>
      </c>
      <c r="K174" s="235" t="s">
        <v>121</v>
      </c>
      <c r="L174" s="239"/>
      <c r="M174" s="240" t="s">
        <v>1</v>
      </c>
      <c r="N174" s="241" t="s">
        <v>39</v>
      </c>
      <c r="O174" s="89"/>
      <c r="P174" s="217">
        <f>O174*H174</f>
        <v>0</v>
      </c>
      <c r="Q174" s="217">
        <v>0.50600000000000001</v>
      </c>
      <c r="R174" s="217">
        <f>Q174*H174</f>
        <v>2.024</v>
      </c>
      <c r="S174" s="217">
        <v>0</v>
      </c>
      <c r="T174" s="21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19" t="s">
        <v>153</v>
      </c>
      <c r="AT174" s="219" t="s">
        <v>179</v>
      </c>
      <c r="AU174" s="219" t="s">
        <v>80</v>
      </c>
      <c r="AY174" s="15" t="s">
        <v>115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15" t="s">
        <v>8</v>
      </c>
      <c r="BK174" s="220">
        <f>ROUND(I174*H174,0)</f>
        <v>0</v>
      </c>
      <c r="BL174" s="15" t="s">
        <v>122</v>
      </c>
      <c r="BM174" s="219" t="s">
        <v>239</v>
      </c>
    </row>
    <row r="175" s="2" customFormat="1" ht="21.75" customHeight="1">
      <c r="A175" s="36"/>
      <c r="B175" s="37"/>
      <c r="C175" s="233" t="s">
        <v>240</v>
      </c>
      <c r="D175" s="233" t="s">
        <v>179</v>
      </c>
      <c r="E175" s="234" t="s">
        <v>241</v>
      </c>
      <c r="F175" s="235" t="s">
        <v>242</v>
      </c>
      <c r="G175" s="236" t="s">
        <v>218</v>
      </c>
      <c r="H175" s="237">
        <v>4</v>
      </c>
      <c r="I175" s="238"/>
      <c r="J175" s="237">
        <f>ROUND(I175*H175,0)</f>
        <v>0</v>
      </c>
      <c r="K175" s="235" t="s">
        <v>121</v>
      </c>
      <c r="L175" s="239"/>
      <c r="M175" s="240" t="s">
        <v>1</v>
      </c>
      <c r="N175" s="241" t="s">
        <v>39</v>
      </c>
      <c r="O175" s="89"/>
      <c r="P175" s="217">
        <f>O175*H175</f>
        <v>0</v>
      </c>
      <c r="Q175" s="217">
        <v>1.0129999999999999</v>
      </c>
      <c r="R175" s="217">
        <f>Q175*H175</f>
        <v>4.0519999999999996</v>
      </c>
      <c r="S175" s="217">
        <v>0</v>
      </c>
      <c r="T175" s="21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19" t="s">
        <v>153</v>
      </c>
      <c r="AT175" s="219" t="s">
        <v>179</v>
      </c>
      <c r="AU175" s="219" t="s">
        <v>80</v>
      </c>
      <c r="AY175" s="15" t="s">
        <v>115</v>
      </c>
      <c r="BE175" s="220">
        <f>IF(N175="základní",J175,0)</f>
        <v>0</v>
      </c>
      <c r="BF175" s="220">
        <f>IF(N175="snížená",J175,0)</f>
        <v>0</v>
      </c>
      <c r="BG175" s="220">
        <f>IF(N175="zákl. přenesená",J175,0)</f>
        <v>0</v>
      </c>
      <c r="BH175" s="220">
        <f>IF(N175="sníž. přenesená",J175,0)</f>
        <v>0</v>
      </c>
      <c r="BI175" s="220">
        <f>IF(N175="nulová",J175,0)</f>
        <v>0</v>
      </c>
      <c r="BJ175" s="15" t="s">
        <v>8</v>
      </c>
      <c r="BK175" s="220">
        <f>ROUND(I175*H175,0)</f>
        <v>0</v>
      </c>
      <c r="BL175" s="15" t="s">
        <v>122</v>
      </c>
      <c r="BM175" s="219" t="s">
        <v>243</v>
      </c>
    </row>
    <row r="176" s="2" customFormat="1" ht="24.15" customHeight="1">
      <c r="A176" s="36"/>
      <c r="B176" s="37"/>
      <c r="C176" s="233" t="s">
        <v>244</v>
      </c>
      <c r="D176" s="233" t="s">
        <v>179</v>
      </c>
      <c r="E176" s="234" t="s">
        <v>245</v>
      </c>
      <c r="F176" s="235" t="s">
        <v>246</v>
      </c>
      <c r="G176" s="236" t="s">
        <v>218</v>
      </c>
      <c r="H176" s="237">
        <v>4</v>
      </c>
      <c r="I176" s="238"/>
      <c r="J176" s="237">
        <f>ROUND(I176*H176,0)</f>
        <v>0</v>
      </c>
      <c r="K176" s="235" t="s">
        <v>121</v>
      </c>
      <c r="L176" s="239"/>
      <c r="M176" s="240" t="s">
        <v>1</v>
      </c>
      <c r="N176" s="241" t="s">
        <v>39</v>
      </c>
      <c r="O176" s="89"/>
      <c r="P176" s="217">
        <f>O176*H176</f>
        <v>0</v>
      </c>
      <c r="Q176" s="217">
        <v>0.54800000000000004</v>
      </c>
      <c r="R176" s="217">
        <f>Q176*H176</f>
        <v>2.1920000000000002</v>
      </c>
      <c r="S176" s="217">
        <v>0</v>
      </c>
      <c r="T176" s="21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19" t="s">
        <v>153</v>
      </c>
      <c r="AT176" s="219" t="s">
        <v>179</v>
      </c>
      <c r="AU176" s="219" t="s">
        <v>80</v>
      </c>
      <c r="AY176" s="15" t="s">
        <v>115</v>
      </c>
      <c r="BE176" s="220">
        <f>IF(N176="základní",J176,0)</f>
        <v>0</v>
      </c>
      <c r="BF176" s="220">
        <f>IF(N176="snížená",J176,0)</f>
        <v>0</v>
      </c>
      <c r="BG176" s="220">
        <f>IF(N176="zákl. přenesená",J176,0)</f>
        <v>0</v>
      </c>
      <c r="BH176" s="220">
        <f>IF(N176="sníž. přenesená",J176,0)</f>
        <v>0</v>
      </c>
      <c r="BI176" s="220">
        <f>IF(N176="nulová",J176,0)</f>
        <v>0</v>
      </c>
      <c r="BJ176" s="15" t="s">
        <v>8</v>
      </c>
      <c r="BK176" s="220">
        <f>ROUND(I176*H176,0)</f>
        <v>0</v>
      </c>
      <c r="BL176" s="15" t="s">
        <v>122</v>
      </c>
      <c r="BM176" s="219" t="s">
        <v>247</v>
      </c>
    </row>
    <row r="177" s="2" customFormat="1" ht="24.15" customHeight="1">
      <c r="A177" s="36"/>
      <c r="B177" s="37"/>
      <c r="C177" s="233" t="s">
        <v>248</v>
      </c>
      <c r="D177" s="233" t="s">
        <v>179</v>
      </c>
      <c r="E177" s="234" t="s">
        <v>249</v>
      </c>
      <c r="F177" s="235" t="s">
        <v>250</v>
      </c>
      <c r="G177" s="236" t="s">
        <v>218</v>
      </c>
      <c r="H177" s="237">
        <v>4</v>
      </c>
      <c r="I177" s="238"/>
      <c r="J177" s="237">
        <f>ROUND(I177*H177,0)</f>
        <v>0</v>
      </c>
      <c r="K177" s="235" t="s">
        <v>121</v>
      </c>
      <c r="L177" s="239"/>
      <c r="M177" s="240" t="s">
        <v>1</v>
      </c>
      <c r="N177" s="241" t="s">
        <v>39</v>
      </c>
      <c r="O177" s="89"/>
      <c r="P177" s="217">
        <f>O177*H177</f>
        <v>0</v>
      </c>
      <c r="Q177" s="217">
        <v>0.021000000000000001</v>
      </c>
      <c r="R177" s="217">
        <f>Q177*H177</f>
        <v>0.084000000000000005</v>
      </c>
      <c r="S177" s="217">
        <v>0</v>
      </c>
      <c r="T177" s="21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19" t="s">
        <v>153</v>
      </c>
      <c r="AT177" s="219" t="s">
        <v>179</v>
      </c>
      <c r="AU177" s="219" t="s">
        <v>80</v>
      </c>
      <c r="AY177" s="15" t="s">
        <v>115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15" t="s">
        <v>8</v>
      </c>
      <c r="BK177" s="220">
        <f>ROUND(I177*H177,0)</f>
        <v>0</v>
      </c>
      <c r="BL177" s="15" t="s">
        <v>122</v>
      </c>
      <c r="BM177" s="219" t="s">
        <v>251</v>
      </c>
    </row>
    <row r="178" s="2" customFormat="1" ht="24.15" customHeight="1">
      <c r="A178" s="36"/>
      <c r="B178" s="37"/>
      <c r="C178" s="233" t="s">
        <v>252</v>
      </c>
      <c r="D178" s="233" t="s">
        <v>179</v>
      </c>
      <c r="E178" s="234" t="s">
        <v>253</v>
      </c>
      <c r="F178" s="235" t="s">
        <v>254</v>
      </c>
      <c r="G178" s="236" t="s">
        <v>218</v>
      </c>
      <c r="H178" s="237">
        <v>4</v>
      </c>
      <c r="I178" s="238"/>
      <c r="J178" s="237">
        <f>ROUND(I178*H178,0)</f>
        <v>0</v>
      </c>
      <c r="K178" s="235" t="s">
        <v>121</v>
      </c>
      <c r="L178" s="239"/>
      <c r="M178" s="240" t="s">
        <v>1</v>
      </c>
      <c r="N178" s="241" t="s">
        <v>39</v>
      </c>
      <c r="O178" s="89"/>
      <c r="P178" s="217">
        <f>O178*H178</f>
        <v>0</v>
      </c>
      <c r="Q178" s="217">
        <v>0.041000000000000002</v>
      </c>
      <c r="R178" s="217">
        <f>Q178*H178</f>
        <v>0.16400000000000001</v>
      </c>
      <c r="S178" s="217">
        <v>0</v>
      </c>
      <c r="T178" s="21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19" t="s">
        <v>153</v>
      </c>
      <c r="AT178" s="219" t="s">
        <v>179</v>
      </c>
      <c r="AU178" s="219" t="s">
        <v>80</v>
      </c>
      <c r="AY178" s="15" t="s">
        <v>115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5" t="s">
        <v>8</v>
      </c>
      <c r="BK178" s="220">
        <f>ROUND(I178*H178,0)</f>
        <v>0</v>
      </c>
      <c r="BL178" s="15" t="s">
        <v>122</v>
      </c>
      <c r="BM178" s="219" t="s">
        <v>255</v>
      </c>
    </row>
    <row r="179" s="2" customFormat="1" ht="24.15" customHeight="1">
      <c r="A179" s="36"/>
      <c r="B179" s="37"/>
      <c r="C179" s="233" t="s">
        <v>256</v>
      </c>
      <c r="D179" s="233" t="s">
        <v>179</v>
      </c>
      <c r="E179" s="234" t="s">
        <v>257</v>
      </c>
      <c r="F179" s="235" t="s">
        <v>258</v>
      </c>
      <c r="G179" s="236" t="s">
        <v>218</v>
      </c>
      <c r="H179" s="237">
        <v>2</v>
      </c>
      <c r="I179" s="238"/>
      <c r="J179" s="237">
        <f>ROUND(I179*H179,0)</f>
        <v>0</v>
      </c>
      <c r="K179" s="235" t="s">
        <v>121</v>
      </c>
      <c r="L179" s="239"/>
      <c r="M179" s="240" t="s">
        <v>1</v>
      </c>
      <c r="N179" s="241" t="s">
        <v>39</v>
      </c>
      <c r="O179" s="89"/>
      <c r="P179" s="217">
        <f>O179*H179</f>
        <v>0</v>
      </c>
      <c r="Q179" s="217">
        <v>0.052999999999999998</v>
      </c>
      <c r="R179" s="217">
        <f>Q179*H179</f>
        <v>0.106</v>
      </c>
      <c r="S179" s="217">
        <v>0</v>
      </c>
      <c r="T179" s="21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19" t="s">
        <v>153</v>
      </c>
      <c r="AT179" s="219" t="s">
        <v>179</v>
      </c>
      <c r="AU179" s="219" t="s">
        <v>80</v>
      </c>
      <c r="AY179" s="15" t="s">
        <v>115</v>
      </c>
      <c r="BE179" s="220">
        <f>IF(N179="základní",J179,0)</f>
        <v>0</v>
      </c>
      <c r="BF179" s="220">
        <f>IF(N179="snížená",J179,0)</f>
        <v>0</v>
      </c>
      <c r="BG179" s="220">
        <f>IF(N179="zákl. přenesená",J179,0)</f>
        <v>0</v>
      </c>
      <c r="BH179" s="220">
        <f>IF(N179="sníž. přenesená",J179,0)</f>
        <v>0</v>
      </c>
      <c r="BI179" s="220">
        <f>IF(N179="nulová",J179,0)</f>
        <v>0</v>
      </c>
      <c r="BJ179" s="15" t="s">
        <v>8</v>
      </c>
      <c r="BK179" s="220">
        <f>ROUND(I179*H179,0)</f>
        <v>0</v>
      </c>
      <c r="BL179" s="15" t="s">
        <v>122</v>
      </c>
      <c r="BM179" s="219" t="s">
        <v>259</v>
      </c>
    </row>
    <row r="180" s="2" customFormat="1" ht="24.15" customHeight="1">
      <c r="A180" s="36"/>
      <c r="B180" s="37"/>
      <c r="C180" s="233" t="s">
        <v>260</v>
      </c>
      <c r="D180" s="233" t="s">
        <v>179</v>
      </c>
      <c r="E180" s="234" t="s">
        <v>261</v>
      </c>
      <c r="F180" s="235" t="s">
        <v>262</v>
      </c>
      <c r="G180" s="236" t="s">
        <v>218</v>
      </c>
      <c r="H180" s="237">
        <v>1</v>
      </c>
      <c r="I180" s="238"/>
      <c r="J180" s="237">
        <f>ROUND(I180*H180,0)</f>
        <v>0</v>
      </c>
      <c r="K180" s="235" t="s">
        <v>121</v>
      </c>
      <c r="L180" s="239"/>
      <c r="M180" s="240" t="s">
        <v>1</v>
      </c>
      <c r="N180" s="241" t="s">
        <v>39</v>
      </c>
      <c r="O180" s="89"/>
      <c r="P180" s="217">
        <f>O180*H180</f>
        <v>0</v>
      </c>
      <c r="Q180" s="217">
        <v>0.081000000000000003</v>
      </c>
      <c r="R180" s="217">
        <f>Q180*H180</f>
        <v>0.081000000000000003</v>
      </c>
      <c r="S180" s="217">
        <v>0</v>
      </c>
      <c r="T180" s="21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19" t="s">
        <v>153</v>
      </c>
      <c r="AT180" s="219" t="s">
        <v>179</v>
      </c>
      <c r="AU180" s="219" t="s">
        <v>80</v>
      </c>
      <c r="AY180" s="15" t="s">
        <v>115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15" t="s">
        <v>8</v>
      </c>
      <c r="BK180" s="220">
        <f>ROUND(I180*H180,0)</f>
        <v>0</v>
      </c>
      <c r="BL180" s="15" t="s">
        <v>122</v>
      </c>
      <c r="BM180" s="219" t="s">
        <v>263</v>
      </c>
    </row>
    <row r="181" s="2" customFormat="1" ht="21.75" customHeight="1">
      <c r="A181" s="36"/>
      <c r="B181" s="37"/>
      <c r="C181" s="209" t="s">
        <v>264</v>
      </c>
      <c r="D181" s="209" t="s">
        <v>117</v>
      </c>
      <c r="E181" s="210" t="s">
        <v>265</v>
      </c>
      <c r="F181" s="211" t="s">
        <v>266</v>
      </c>
      <c r="G181" s="212" t="s">
        <v>218</v>
      </c>
      <c r="H181" s="213">
        <v>4</v>
      </c>
      <c r="I181" s="214"/>
      <c r="J181" s="213">
        <f>ROUND(I181*H181,0)</f>
        <v>0</v>
      </c>
      <c r="K181" s="211" t="s">
        <v>121</v>
      </c>
      <c r="L181" s="42"/>
      <c r="M181" s="215" t="s">
        <v>1</v>
      </c>
      <c r="N181" s="216" t="s">
        <v>39</v>
      </c>
      <c r="O181" s="89"/>
      <c r="P181" s="217">
        <f>O181*H181</f>
        <v>0</v>
      </c>
      <c r="Q181" s="217">
        <v>0.0117</v>
      </c>
      <c r="R181" s="217">
        <f>Q181*H181</f>
        <v>0.046800000000000001</v>
      </c>
      <c r="S181" s="217">
        <v>0</v>
      </c>
      <c r="T181" s="21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19" t="s">
        <v>122</v>
      </c>
      <c r="AT181" s="219" t="s">
        <v>117</v>
      </c>
      <c r="AU181" s="219" t="s">
        <v>80</v>
      </c>
      <c r="AY181" s="15" t="s">
        <v>115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15" t="s">
        <v>8</v>
      </c>
      <c r="BK181" s="220">
        <f>ROUND(I181*H181,0)</f>
        <v>0</v>
      </c>
      <c r="BL181" s="15" t="s">
        <v>122</v>
      </c>
      <c r="BM181" s="219" t="s">
        <v>267</v>
      </c>
    </row>
    <row r="182" s="2" customFormat="1" ht="24.15" customHeight="1">
      <c r="A182" s="36"/>
      <c r="B182" s="37"/>
      <c r="C182" s="233" t="s">
        <v>268</v>
      </c>
      <c r="D182" s="233" t="s">
        <v>179</v>
      </c>
      <c r="E182" s="234" t="s">
        <v>269</v>
      </c>
      <c r="F182" s="235" t="s">
        <v>270</v>
      </c>
      <c r="G182" s="236" t="s">
        <v>218</v>
      </c>
      <c r="H182" s="237">
        <v>3</v>
      </c>
      <c r="I182" s="238"/>
      <c r="J182" s="237">
        <f>ROUND(I182*H182,0)</f>
        <v>0</v>
      </c>
      <c r="K182" s="235" t="s">
        <v>121</v>
      </c>
      <c r="L182" s="239"/>
      <c r="M182" s="240" t="s">
        <v>1</v>
      </c>
      <c r="N182" s="241" t="s">
        <v>39</v>
      </c>
      <c r="O182" s="89"/>
      <c r="P182" s="217">
        <f>O182*H182</f>
        <v>0</v>
      </c>
      <c r="Q182" s="217">
        <v>0.054600000000000003</v>
      </c>
      <c r="R182" s="217">
        <f>Q182*H182</f>
        <v>0.1638</v>
      </c>
      <c r="S182" s="217">
        <v>0</v>
      </c>
      <c r="T182" s="21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19" t="s">
        <v>153</v>
      </c>
      <c r="AT182" s="219" t="s">
        <v>179</v>
      </c>
      <c r="AU182" s="219" t="s">
        <v>80</v>
      </c>
      <c r="AY182" s="15" t="s">
        <v>115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15" t="s">
        <v>8</v>
      </c>
      <c r="BK182" s="220">
        <f>ROUND(I182*H182,0)</f>
        <v>0</v>
      </c>
      <c r="BL182" s="15" t="s">
        <v>122</v>
      </c>
      <c r="BM182" s="219" t="s">
        <v>271</v>
      </c>
    </row>
    <row r="183" s="2" customFormat="1" ht="24.15" customHeight="1">
      <c r="A183" s="36"/>
      <c r="B183" s="37"/>
      <c r="C183" s="233" t="s">
        <v>272</v>
      </c>
      <c r="D183" s="233" t="s">
        <v>179</v>
      </c>
      <c r="E183" s="234" t="s">
        <v>273</v>
      </c>
      <c r="F183" s="235" t="s">
        <v>274</v>
      </c>
      <c r="G183" s="236" t="s">
        <v>218</v>
      </c>
      <c r="H183" s="237">
        <v>1</v>
      </c>
      <c r="I183" s="238"/>
      <c r="J183" s="237">
        <f>ROUND(I183*H183,0)</f>
        <v>0</v>
      </c>
      <c r="K183" s="235" t="s">
        <v>121</v>
      </c>
      <c r="L183" s="239"/>
      <c r="M183" s="240" t="s">
        <v>1</v>
      </c>
      <c r="N183" s="241" t="s">
        <v>39</v>
      </c>
      <c r="O183" s="89"/>
      <c r="P183" s="217">
        <f>O183*H183</f>
        <v>0</v>
      </c>
      <c r="Q183" s="217">
        <v>0.054600000000000003</v>
      </c>
      <c r="R183" s="217">
        <f>Q183*H183</f>
        <v>0.054600000000000003</v>
      </c>
      <c r="S183" s="217">
        <v>0</v>
      </c>
      <c r="T183" s="21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19" t="s">
        <v>153</v>
      </c>
      <c r="AT183" s="219" t="s">
        <v>179</v>
      </c>
      <c r="AU183" s="219" t="s">
        <v>80</v>
      </c>
      <c r="AY183" s="15" t="s">
        <v>115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15" t="s">
        <v>8</v>
      </c>
      <c r="BK183" s="220">
        <f>ROUND(I183*H183,0)</f>
        <v>0</v>
      </c>
      <c r="BL183" s="15" t="s">
        <v>122</v>
      </c>
      <c r="BM183" s="219" t="s">
        <v>275</v>
      </c>
    </row>
    <row r="184" s="2" customFormat="1" ht="24.15" customHeight="1">
      <c r="A184" s="36"/>
      <c r="B184" s="37"/>
      <c r="C184" s="209" t="s">
        <v>276</v>
      </c>
      <c r="D184" s="209" t="s">
        <v>117</v>
      </c>
      <c r="E184" s="210" t="s">
        <v>277</v>
      </c>
      <c r="F184" s="211" t="s">
        <v>278</v>
      </c>
      <c r="G184" s="212" t="s">
        <v>188</v>
      </c>
      <c r="H184" s="213">
        <v>150</v>
      </c>
      <c r="I184" s="214"/>
      <c r="J184" s="213">
        <f>ROUND(I184*H184,0)</f>
        <v>0</v>
      </c>
      <c r="K184" s="211" t="s">
        <v>121</v>
      </c>
      <c r="L184" s="42"/>
      <c r="M184" s="215" t="s">
        <v>1</v>
      </c>
      <c r="N184" s="216" t="s">
        <v>39</v>
      </c>
      <c r="O184" s="89"/>
      <c r="P184" s="217">
        <f>O184*H184</f>
        <v>0</v>
      </c>
      <c r="Q184" s="217">
        <v>9.4500000000000007E-05</v>
      </c>
      <c r="R184" s="217">
        <f>Q184*H184</f>
        <v>0.014175000000000002</v>
      </c>
      <c r="S184" s="217">
        <v>0</v>
      </c>
      <c r="T184" s="21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19" t="s">
        <v>122</v>
      </c>
      <c r="AT184" s="219" t="s">
        <v>117</v>
      </c>
      <c r="AU184" s="219" t="s">
        <v>80</v>
      </c>
      <c r="AY184" s="15" t="s">
        <v>115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5" t="s">
        <v>8</v>
      </c>
      <c r="BK184" s="220">
        <f>ROUND(I184*H184,0)</f>
        <v>0</v>
      </c>
      <c r="BL184" s="15" t="s">
        <v>122</v>
      </c>
      <c r="BM184" s="219" t="s">
        <v>279</v>
      </c>
    </row>
    <row r="185" s="13" customFormat="1">
      <c r="A185" s="13"/>
      <c r="B185" s="221"/>
      <c r="C185" s="222"/>
      <c r="D185" s="223" t="s">
        <v>124</v>
      </c>
      <c r="E185" s="224" t="s">
        <v>1</v>
      </c>
      <c r="F185" s="225" t="s">
        <v>280</v>
      </c>
      <c r="G185" s="222"/>
      <c r="H185" s="226">
        <v>150</v>
      </c>
      <c r="I185" s="227"/>
      <c r="J185" s="222"/>
      <c r="K185" s="222"/>
      <c r="L185" s="228"/>
      <c r="M185" s="229"/>
      <c r="N185" s="230"/>
      <c r="O185" s="230"/>
      <c r="P185" s="230"/>
      <c r="Q185" s="230"/>
      <c r="R185" s="230"/>
      <c r="S185" s="230"/>
      <c r="T185" s="23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2" t="s">
        <v>124</v>
      </c>
      <c r="AU185" s="232" t="s">
        <v>80</v>
      </c>
      <c r="AV185" s="13" t="s">
        <v>80</v>
      </c>
      <c r="AW185" s="13" t="s">
        <v>31</v>
      </c>
      <c r="AX185" s="13" t="s">
        <v>8</v>
      </c>
      <c r="AY185" s="232" t="s">
        <v>115</v>
      </c>
    </row>
    <row r="186" s="12" customFormat="1" ht="22.8" customHeight="1">
      <c r="A186" s="12"/>
      <c r="B186" s="193"/>
      <c r="C186" s="194"/>
      <c r="D186" s="195" t="s">
        <v>73</v>
      </c>
      <c r="E186" s="207" t="s">
        <v>158</v>
      </c>
      <c r="F186" s="207" t="s">
        <v>281</v>
      </c>
      <c r="G186" s="194"/>
      <c r="H186" s="194"/>
      <c r="I186" s="197"/>
      <c r="J186" s="208">
        <f>BK186</f>
        <v>0</v>
      </c>
      <c r="K186" s="194"/>
      <c r="L186" s="199"/>
      <c r="M186" s="200"/>
      <c r="N186" s="201"/>
      <c r="O186" s="201"/>
      <c r="P186" s="202">
        <f>P187</f>
        <v>0</v>
      </c>
      <c r="Q186" s="201"/>
      <c r="R186" s="202">
        <f>R187</f>
        <v>0</v>
      </c>
      <c r="S186" s="201"/>
      <c r="T186" s="203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4" t="s">
        <v>8</v>
      </c>
      <c r="AT186" s="205" t="s">
        <v>73</v>
      </c>
      <c r="AU186" s="205" t="s">
        <v>8</v>
      </c>
      <c r="AY186" s="204" t="s">
        <v>115</v>
      </c>
      <c r="BK186" s="206">
        <f>BK187</f>
        <v>0</v>
      </c>
    </row>
    <row r="187" s="2" customFormat="1" ht="16.5" customHeight="1">
      <c r="A187" s="36"/>
      <c r="B187" s="37"/>
      <c r="C187" s="209" t="s">
        <v>282</v>
      </c>
      <c r="D187" s="209" t="s">
        <v>117</v>
      </c>
      <c r="E187" s="210" t="s">
        <v>283</v>
      </c>
      <c r="F187" s="211" t="s">
        <v>284</v>
      </c>
      <c r="G187" s="212" t="s">
        <v>218</v>
      </c>
      <c r="H187" s="213">
        <v>1</v>
      </c>
      <c r="I187" s="214"/>
      <c r="J187" s="213">
        <f>ROUND(I187*H187,0)</f>
        <v>0</v>
      </c>
      <c r="K187" s="211" t="s">
        <v>1</v>
      </c>
      <c r="L187" s="42"/>
      <c r="M187" s="215" t="s">
        <v>1</v>
      </c>
      <c r="N187" s="216" t="s">
        <v>39</v>
      </c>
      <c r="O187" s="89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19" t="s">
        <v>122</v>
      </c>
      <c r="AT187" s="219" t="s">
        <v>117</v>
      </c>
      <c r="AU187" s="219" t="s">
        <v>80</v>
      </c>
      <c r="AY187" s="15" t="s">
        <v>115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15" t="s">
        <v>8</v>
      </c>
      <c r="BK187" s="220">
        <f>ROUND(I187*H187,0)</f>
        <v>0</v>
      </c>
      <c r="BL187" s="15" t="s">
        <v>122</v>
      </c>
      <c r="BM187" s="219" t="s">
        <v>285</v>
      </c>
    </row>
    <row r="188" s="12" customFormat="1" ht="22.8" customHeight="1">
      <c r="A188" s="12"/>
      <c r="B188" s="193"/>
      <c r="C188" s="194"/>
      <c r="D188" s="195" t="s">
        <v>73</v>
      </c>
      <c r="E188" s="207" t="s">
        <v>286</v>
      </c>
      <c r="F188" s="207" t="s">
        <v>287</v>
      </c>
      <c r="G188" s="194"/>
      <c r="H188" s="194"/>
      <c r="I188" s="197"/>
      <c r="J188" s="208">
        <f>BK188</f>
        <v>0</v>
      </c>
      <c r="K188" s="194"/>
      <c r="L188" s="199"/>
      <c r="M188" s="200"/>
      <c r="N188" s="201"/>
      <c r="O188" s="201"/>
      <c r="P188" s="202">
        <f>P189</f>
        <v>0</v>
      </c>
      <c r="Q188" s="201"/>
      <c r="R188" s="202">
        <f>R189</f>
        <v>0</v>
      </c>
      <c r="S188" s="201"/>
      <c r="T188" s="203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4" t="s">
        <v>8</v>
      </c>
      <c r="AT188" s="205" t="s">
        <v>73</v>
      </c>
      <c r="AU188" s="205" t="s">
        <v>8</v>
      </c>
      <c r="AY188" s="204" t="s">
        <v>115</v>
      </c>
      <c r="BK188" s="206">
        <f>BK189</f>
        <v>0</v>
      </c>
    </row>
    <row r="189" s="2" customFormat="1" ht="24.15" customHeight="1">
      <c r="A189" s="36"/>
      <c r="B189" s="37"/>
      <c r="C189" s="209" t="s">
        <v>288</v>
      </c>
      <c r="D189" s="209" t="s">
        <v>117</v>
      </c>
      <c r="E189" s="210" t="s">
        <v>289</v>
      </c>
      <c r="F189" s="211" t="s">
        <v>290</v>
      </c>
      <c r="G189" s="212" t="s">
        <v>166</v>
      </c>
      <c r="H189" s="213">
        <v>37.590000000000003</v>
      </c>
      <c r="I189" s="214"/>
      <c r="J189" s="213">
        <f>ROUND(I189*H189,0)</f>
        <v>0</v>
      </c>
      <c r="K189" s="211" t="s">
        <v>121</v>
      </c>
      <c r="L189" s="42"/>
      <c r="M189" s="215" t="s">
        <v>1</v>
      </c>
      <c r="N189" s="216" t="s">
        <v>39</v>
      </c>
      <c r="O189" s="89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19" t="s">
        <v>122</v>
      </c>
      <c r="AT189" s="219" t="s">
        <v>117</v>
      </c>
      <c r="AU189" s="219" t="s">
        <v>80</v>
      </c>
      <c r="AY189" s="15" t="s">
        <v>115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5" t="s">
        <v>8</v>
      </c>
      <c r="BK189" s="220">
        <f>ROUND(I189*H189,0)</f>
        <v>0</v>
      </c>
      <c r="BL189" s="15" t="s">
        <v>122</v>
      </c>
      <c r="BM189" s="219" t="s">
        <v>291</v>
      </c>
    </row>
    <row r="190" s="12" customFormat="1" ht="25.92" customHeight="1">
      <c r="A190" s="12"/>
      <c r="B190" s="193"/>
      <c r="C190" s="194"/>
      <c r="D190" s="195" t="s">
        <v>73</v>
      </c>
      <c r="E190" s="196" t="s">
        <v>292</v>
      </c>
      <c r="F190" s="196" t="s">
        <v>293</v>
      </c>
      <c r="G190" s="194"/>
      <c r="H190" s="194"/>
      <c r="I190" s="197"/>
      <c r="J190" s="198">
        <f>BK190</f>
        <v>0</v>
      </c>
      <c r="K190" s="194"/>
      <c r="L190" s="199"/>
      <c r="M190" s="200"/>
      <c r="N190" s="201"/>
      <c r="O190" s="201"/>
      <c r="P190" s="202">
        <f>P191+P196+P202+P205</f>
        <v>0</v>
      </c>
      <c r="Q190" s="201"/>
      <c r="R190" s="202">
        <f>R191+R196+R202+R205</f>
        <v>0</v>
      </c>
      <c r="S190" s="201"/>
      <c r="T190" s="203">
        <f>T191+T196+T202+T205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4" t="s">
        <v>139</v>
      </c>
      <c r="AT190" s="205" t="s">
        <v>73</v>
      </c>
      <c r="AU190" s="205" t="s">
        <v>74</v>
      </c>
      <c r="AY190" s="204" t="s">
        <v>115</v>
      </c>
      <c r="BK190" s="206">
        <f>BK191+BK196+BK202+BK205</f>
        <v>0</v>
      </c>
    </row>
    <row r="191" s="12" customFormat="1" ht="22.8" customHeight="1">
      <c r="A191" s="12"/>
      <c r="B191" s="193"/>
      <c r="C191" s="194"/>
      <c r="D191" s="195" t="s">
        <v>73</v>
      </c>
      <c r="E191" s="207" t="s">
        <v>294</v>
      </c>
      <c r="F191" s="207" t="s">
        <v>295</v>
      </c>
      <c r="G191" s="194"/>
      <c r="H191" s="194"/>
      <c r="I191" s="197"/>
      <c r="J191" s="208">
        <f>BK191</f>
        <v>0</v>
      </c>
      <c r="K191" s="194"/>
      <c r="L191" s="199"/>
      <c r="M191" s="200"/>
      <c r="N191" s="201"/>
      <c r="O191" s="201"/>
      <c r="P191" s="202">
        <f>SUM(P192:P195)</f>
        <v>0</v>
      </c>
      <c r="Q191" s="201"/>
      <c r="R191" s="202">
        <f>SUM(R192:R195)</f>
        <v>0</v>
      </c>
      <c r="S191" s="201"/>
      <c r="T191" s="203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4" t="s">
        <v>139</v>
      </c>
      <c r="AT191" s="205" t="s">
        <v>73</v>
      </c>
      <c r="AU191" s="205" t="s">
        <v>8</v>
      </c>
      <c r="AY191" s="204" t="s">
        <v>115</v>
      </c>
      <c r="BK191" s="206">
        <f>SUM(BK192:BK195)</f>
        <v>0</v>
      </c>
    </row>
    <row r="192" s="2" customFormat="1" ht="16.5" customHeight="1">
      <c r="A192" s="36"/>
      <c r="B192" s="37"/>
      <c r="C192" s="209" t="s">
        <v>296</v>
      </c>
      <c r="D192" s="209" t="s">
        <v>117</v>
      </c>
      <c r="E192" s="210" t="s">
        <v>297</v>
      </c>
      <c r="F192" s="211" t="s">
        <v>298</v>
      </c>
      <c r="G192" s="212" t="s">
        <v>299</v>
      </c>
      <c r="H192" s="213">
        <v>1</v>
      </c>
      <c r="I192" s="214"/>
      <c r="J192" s="213">
        <f>ROUND(I192*H192,0)</f>
        <v>0</v>
      </c>
      <c r="K192" s="211" t="s">
        <v>300</v>
      </c>
      <c r="L192" s="42"/>
      <c r="M192" s="215" t="s">
        <v>1</v>
      </c>
      <c r="N192" s="216" t="s">
        <v>39</v>
      </c>
      <c r="O192" s="89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19" t="s">
        <v>301</v>
      </c>
      <c r="AT192" s="219" t="s">
        <v>117</v>
      </c>
      <c r="AU192" s="219" t="s">
        <v>80</v>
      </c>
      <c r="AY192" s="15" t="s">
        <v>115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5" t="s">
        <v>8</v>
      </c>
      <c r="BK192" s="220">
        <f>ROUND(I192*H192,0)</f>
        <v>0</v>
      </c>
      <c r="BL192" s="15" t="s">
        <v>301</v>
      </c>
      <c r="BM192" s="219" t="s">
        <v>302</v>
      </c>
    </row>
    <row r="193" s="2" customFormat="1" ht="16.5" customHeight="1">
      <c r="A193" s="36"/>
      <c r="B193" s="37"/>
      <c r="C193" s="209" t="s">
        <v>303</v>
      </c>
      <c r="D193" s="209" t="s">
        <v>117</v>
      </c>
      <c r="E193" s="210" t="s">
        <v>304</v>
      </c>
      <c r="F193" s="211" t="s">
        <v>305</v>
      </c>
      <c r="G193" s="212" t="s">
        <v>299</v>
      </c>
      <c r="H193" s="213">
        <v>1</v>
      </c>
      <c r="I193" s="214"/>
      <c r="J193" s="213">
        <f>ROUND(I193*H193,0)</f>
        <v>0</v>
      </c>
      <c r="K193" s="211" t="s">
        <v>300</v>
      </c>
      <c r="L193" s="42"/>
      <c r="M193" s="215" t="s">
        <v>1</v>
      </c>
      <c r="N193" s="216" t="s">
        <v>39</v>
      </c>
      <c r="O193" s="89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19" t="s">
        <v>301</v>
      </c>
      <c r="AT193" s="219" t="s">
        <v>117</v>
      </c>
      <c r="AU193" s="219" t="s">
        <v>80</v>
      </c>
      <c r="AY193" s="15" t="s">
        <v>115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15" t="s">
        <v>8</v>
      </c>
      <c r="BK193" s="220">
        <f>ROUND(I193*H193,0)</f>
        <v>0</v>
      </c>
      <c r="BL193" s="15" t="s">
        <v>301</v>
      </c>
      <c r="BM193" s="219" t="s">
        <v>306</v>
      </c>
    </row>
    <row r="194" s="2" customFormat="1" ht="16.5" customHeight="1">
      <c r="A194" s="36"/>
      <c r="B194" s="37"/>
      <c r="C194" s="209" t="s">
        <v>307</v>
      </c>
      <c r="D194" s="209" t="s">
        <v>117</v>
      </c>
      <c r="E194" s="210" t="s">
        <v>308</v>
      </c>
      <c r="F194" s="211" t="s">
        <v>309</v>
      </c>
      <c r="G194" s="212" t="s">
        <v>299</v>
      </c>
      <c r="H194" s="213">
        <v>1</v>
      </c>
      <c r="I194" s="214"/>
      <c r="J194" s="213">
        <f>ROUND(I194*H194,0)</f>
        <v>0</v>
      </c>
      <c r="K194" s="211" t="s">
        <v>300</v>
      </c>
      <c r="L194" s="42"/>
      <c r="M194" s="215" t="s">
        <v>1</v>
      </c>
      <c r="N194" s="216" t="s">
        <v>39</v>
      </c>
      <c r="O194" s="89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19" t="s">
        <v>301</v>
      </c>
      <c r="AT194" s="219" t="s">
        <v>117</v>
      </c>
      <c r="AU194" s="219" t="s">
        <v>80</v>
      </c>
      <c r="AY194" s="15" t="s">
        <v>115</v>
      </c>
      <c r="BE194" s="220">
        <f>IF(N194="základní",J194,0)</f>
        <v>0</v>
      </c>
      <c r="BF194" s="220">
        <f>IF(N194="snížená",J194,0)</f>
        <v>0</v>
      </c>
      <c r="BG194" s="220">
        <f>IF(N194="zákl. přenesená",J194,0)</f>
        <v>0</v>
      </c>
      <c r="BH194" s="220">
        <f>IF(N194="sníž. přenesená",J194,0)</f>
        <v>0</v>
      </c>
      <c r="BI194" s="220">
        <f>IF(N194="nulová",J194,0)</f>
        <v>0</v>
      </c>
      <c r="BJ194" s="15" t="s">
        <v>8</v>
      </c>
      <c r="BK194" s="220">
        <f>ROUND(I194*H194,0)</f>
        <v>0</v>
      </c>
      <c r="BL194" s="15" t="s">
        <v>301</v>
      </c>
      <c r="BM194" s="219" t="s">
        <v>310</v>
      </c>
    </row>
    <row r="195" s="2" customFormat="1" ht="16.5" customHeight="1">
      <c r="A195" s="36"/>
      <c r="B195" s="37"/>
      <c r="C195" s="209" t="s">
        <v>311</v>
      </c>
      <c r="D195" s="209" t="s">
        <v>117</v>
      </c>
      <c r="E195" s="210" t="s">
        <v>312</v>
      </c>
      <c r="F195" s="211" t="s">
        <v>313</v>
      </c>
      <c r="G195" s="212" t="s">
        <v>299</v>
      </c>
      <c r="H195" s="213">
        <v>1</v>
      </c>
      <c r="I195" s="214"/>
      <c r="J195" s="213">
        <f>ROUND(I195*H195,0)</f>
        <v>0</v>
      </c>
      <c r="K195" s="211" t="s">
        <v>300</v>
      </c>
      <c r="L195" s="42"/>
      <c r="M195" s="215" t="s">
        <v>1</v>
      </c>
      <c r="N195" s="216" t="s">
        <v>39</v>
      </c>
      <c r="O195" s="89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19" t="s">
        <v>301</v>
      </c>
      <c r="AT195" s="219" t="s">
        <v>117</v>
      </c>
      <c r="AU195" s="219" t="s">
        <v>80</v>
      </c>
      <c r="AY195" s="15" t="s">
        <v>115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5" t="s">
        <v>8</v>
      </c>
      <c r="BK195" s="220">
        <f>ROUND(I195*H195,0)</f>
        <v>0</v>
      </c>
      <c r="BL195" s="15" t="s">
        <v>301</v>
      </c>
      <c r="BM195" s="219" t="s">
        <v>314</v>
      </c>
    </row>
    <row r="196" s="12" customFormat="1" ht="22.8" customHeight="1">
      <c r="A196" s="12"/>
      <c r="B196" s="193"/>
      <c r="C196" s="194"/>
      <c r="D196" s="195" t="s">
        <v>73</v>
      </c>
      <c r="E196" s="207" t="s">
        <v>315</v>
      </c>
      <c r="F196" s="207" t="s">
        <v>316</v>
      </c>
      <c r="G196" s="194"/>
      <c r="H196" s="194"/>
      <c r="I196" s="197"/>
      <c r="J196" s="208">
        <f>BK196</f>
        <v>0</v>
      </c>
      <c r="K196" s="194"/>
      <c r="L196" s="199"/>
      <c r="M196" s="200"/>
      <c r="N196" s="201"/>
      <c r="O196" s="201"/>
      <c r="P196" s="202">
        <f>SUM(P197:P201)</f>
        <v>0</v>
      </c>
      <c r="Q196" s="201"/>
      <c r="R196" s="202">
        <f>SUM(R197:R201)</f>
        <v>0</v>
      </c>
      <c r="S196" s="201"/>
      <c r="T196" s="203">
        <f>SUM(T197:T201)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4" t="s">
        <v>139</v>
      </c>
      <c r="AT196" s="205" t="s">
        <v>73</v>
      </c>
      <c r="AU196" s="205" t="s">
        <v>8</v>
      </c>
      <c r="AY196" s="204" t="s">
        <v>115</v>
      </c>
      <c r="BK196" s="206">
        <f>SUM(BK197:BK201)</f>
        <v>0</v>
      </c>
    </row>
    <row r="197" s="2" customFormat="1" ht="16.5" customHeight="1">
      <c r="A197" s="36"/>
      <c r="B197" s="37"/>
      <c r="C197" s="209" t="s">
        <v>317</v>
      </c>
      <c r="D197" s="209" t="s">
        <v>117</v>
      </c>
      <c r="E197" s="210" t="s">
        <v>318</v>
      </c>
      <c r="F197" s="211" t="s">
        <v>319</v>
      </c>
      <c r="G197" s="212" t="s">
        <v>299</v>
      </c>
      <c r="H197" s="213">
        <v>1</v>
      </c>
      <c r="I197" s="214"/>
      <c r="J197" s="213">
        <f>ROUND(I197*H197,0)</f>
        <v>0</v>
      </c>
      <c r="K197" s="211" t="s">
        <v>300</v>
      </c>
      <c r="L197" s="42"/>
      <c r="M197" s="215" t="s">
        <v>1</v>
      </c>
      <c r="N197" s="216" t="s">
        <v>39</v>
      </c>
      <c r="O197" s="89"/>
      <c r="P197" s="217">
        <f>O197*H197</f>
        <v>0</v>
      </c>
      <c r="Q197" s="217">
        <v>0</v>
      </c>
      <c r="R197" s="217">
        <f>Q197*H197</f>
        <v>0</v>
      </c>
      <c r="S197" s="217">
        <v>0</v>
      </c>
      <c r="T197" s="21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19" t="s">
        <v>301</v>
      </c>
      <c r="AT197" s="219" t="s">
        <v>117</v>
      </c>
      <c r="AU197" s="219" t="s">
        <v>80</v>
      </c>
      <c r="AY197" s="15" t="s">
        <v>115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15" t="s">
        <v>8</v>
      </c>
      <c r="BK197" s="220">
        <f>ROUND(I197*H197,0)</f>
        <v>0</v>
      </c>
      <c r="BL197" s="15" t="s">
        <v>301</v>
      </c>
      <c r="BM197" s="219" t="s">
        <v>320</v>
      </c>
    </row>
    <row r="198" s="2" customFormat="1" ht="16.5" customHeight="1">
      <c r="A198" s="36"/>
      <c r="B198" s="37"/>
      <c r="C198" s="209" t="s">
        <v>321</v>
      </c>
      <c r="D198" s="209" t="s">
        <v>117</v>
      </c>
      <c r="E198" s="210" t="s">
        <v>322</v>
      </c>
      <c r="F198" s="211" t="s">
        <v>323</v>
      </c>
      <c r="G198" s="212" t="s">
        <v>299</v>
      </c>
      <c r="H198" s="213">
        <v>1</v>
      </c>
      <c r="I198" s="214"/>
      <c r="J198" s="213">
        <f>ROUND(I198*H198,0)</f>
        <v>0</v>
      </c>
      <c r="K198" s="211" t="s">
        <v>300</v>
      </c>
      <c r="L198" s="42"/>
      <c r="M198" s="215" t="s">
        <v>1</v>
      </c>
      <c r="N198" s="216" t="s">
        <v>39</v>
      </c>
      <c r="O198" s="89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19" t="s">
        <v>301</v>
      </c>
      <c r="AT198" s="219" t="s">
        <v>117</v>
      </c>
      <c r="AU198" s="219" t="s">
        <v>80</v>
      </c>
      <c r="AY198" s="15" t="s">
        <v>115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5" t="s">
        <v>8</v>
      </c>
      <c r="BK198" s="220">
        <f>ROUND(I198*H198,0)</f>
        <v>0</v>
      </c>
      <c r="BL198" s="15" t="s">
        <v>301</v>
      </c>
      <c r="BM198" s="219" t="s">
        <v>324</v>
      </c>
    </row>
    <row r="199" s="2" customFormat="1" ht="24.15" customHeight="1">
      <c r="A199" s="36"/>
      <c r="B199" s="37"/>
      <c r="C199" s="209" t="s">
        <v>325</v>
      </c>
      <c r="D199" s="209" t="s">
        <v>117</v>
      </c>
      <c r="E199" s="210" t="s">
        <v>326</v>
      </c>
      <c r="F199" s="211" t="s">
        <v>327</v>
      </c>
      <c r="G199" s="212" t="s">
        <v>299</v>
      </c>
      <c r="H199" s="213">
        <v>1</v>
      </c>
      <c r="I199" s="214"/>
      <c r="J199" s="213">
        <f>ROUND(I199*H199,0)</f>
        <v>0</v>
      </c>
      <c r="K199" s="211" t="s">
        <v>300</v>
      </c>
      <c r="L199" s="42"/>
      <c r="M199" s="215" t="s">
        <v>1</v>
      </c>
      <c r="N199" s="216" t="s">
        <v>39</v>
      </c>
      <c r="O199" s="89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19" t="s">
        <v>301</v>
      </c>
      <c r="AT199" s="219" t="s">
        <v>117</v>
      </c>
      <c r="AU199" s="219" t="s">
        <v>80</v>
      </c>
      <c r="AY199" s="15" t="s">
        <v>115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15" t="s">
        <v>8</v>
      </c>
      <c r="BK199" s="220">
        <f>ROUND(I199*H199,0)</f>
        <v>0</v>
      </c>
      <c r="BL199" s="15" t="s">
        <v>301</v>
      </c>
      <c r="BM199" s="219" t="s">
        <v>328</v>
      </c>
    </row>
    <row r="200" s="2" customFormat="1" ht="16.5" customHeight="1">
      <c r="A200" s="36"/>
      <c r="B200" s="37"/>
      <c r="C200" s="209" t="s">
        <v>329</v>
      </c>
      <c r="D200" s="209" t="s">
        <v>117</v>
      </c>
      <c r="E200" s="210" t="s">
        <v>330</v>
      </c>
      <c r="F200" s="211" t="s">
        <v>331</v>
      </c>
      <c r="G200" s="212" t="s">
        <v>299</v>
      </c>
      <c r="H200" s="213">
        <v>1</v>
      </c>
      <c r="I200" s="214"/>
      <c r="J200" s="213">
        <f>ROUND(I200*H200,0)</f>
        <v>0</v>
      </c>
      <c r="K200" s="211" t="s">
        <v>300</v>
      </c>
      <c r="L200" s="42"/>
      <c r="M200" s="215" t="s">
        <v>1</v>
      </c>
      <c r="N200" s="216" t="s">
        <v>39</v>
      </c>
      <c r="O200" s="89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19" t="s">
        <v>301</v>
      </c>
      <c r="AT200" s="219" t="s">
        <v>117</v>
      </c>
      <c r="AU200" s="219" t="s">
        <v>80</v>
      </c>
      <c r="AY200" s="15" t="s">
        <v>115</v>
      </c>
      <c r="BE200" s="220">
        <f>IF(N200="základní",J200,0)</f>
        <v>0</v>
      </c>
      <c r="BF200" s="220">
        <f>IF(N200="snížená",J200,0)</f>
        <v>0</v>
      </c>
      <c r="BG200" s="220">
        <f>IF(N200="zákl. přenesená",J200,0)</f>
        <v>0</v>
      </c>
      <c r="BH200" s="220">
        <f>IF(N200="sníž. přenesená",J200,0)</f>
        <v>0</v>
      </c>
      <c r="BI200" s="220">
        <f>IF(N200="nulová",J200,0)</f>
        <v>0</v>
      </c>
      <c r="BJ200" s="15" t="s">
        <v>8</v>
      </c>
      <c r="BK200" s="220">
        <f>ROUND(I200*H200,0)</f>
        <v>0</v>
      </c>
      <c r="BL200" s="15" t="s">
        <v>301</v>
      </c>
      <c r="BM200" s="219" t="s">
        <v>332</v>
      </c>
    </row>
    <row r="201" s="2" customFormat="1" ht="33" customHeight="1">
      <c r="A201" s="36"/>
      <c r="B201" s="37"/>
      <c r="C201" s="209" t="s">
        <v>333</v>
      </c>
      <c r="D201" s="209" t="s">
        <v>117</v>
      </c>
      <c r="E201" s="210" t="s">
        <v>334</v>
      </c>
      <c r="F201" s="211" t="s">
        <v>335</v>
      </c>
      <c r="G201" s="212" t="s">
        <v>299</v>
      </c>
      <c r="H201" s="213">
        <v>1</v>
      </c>
      <c r="I201" s="214"/>
      <c r="J201" s="213">
        <f>ROUND(I201*H201,0)</f>
        <v>0</v>
      </c>
      <c r="K201" s="211" t="s">
        <v>300</v>
      </c>
      <c r="L201" s="42"/>
      <c r="M201" s="215" t="s">
        <v>1</v>
      </c>
      <c r="N201" s="216" t="s">
        <v>39</v>
      </c>
      <c r="O201" s="89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19" t="s">
        <v>301</v>
      </c>
      <c r="AT201" s="219" t="s">
        <v>117</v>
      </c>
      <c r="AU201" s="219" t="s">
        <v>80</v>
      </c>
      <c r="AY201" s="15" t="s">
        <v>115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5" t="s">
        <v>8</v>
      </c>
      <c r="BK201" s="220">
        <f>ROUND(I201*H201,0)</f>
        <v>0</v>
      </c>
      <c r="BL201" s="15" t="s">
        <v>301</v>
      </c>
      <c r="BM201" s="219" t="s">
        <v>336</v>
      </c>
    </row>
    <row r="202" s="12" customFormat="1" ht="22.8" customHeight="1">
      <c r="A202" s="12"/>
      <c r="B202" s="193"/>
      <c r="C202" s="194"/>
      <c r="D202" s="195" t="s">
        <v>73</v>
      </c>
      <c r="E202" s="207" t="s">
        <v>337</v>
      </c>
      <c r="F202" s="207" t="s">
        <v>338</v>
      </c>
      <c r="G202" s="194"/>
      <c r="H202" s="194"/>
      <c r="I202" s="197"/>
      <c r="J202" s="208">
        <f>BK202</f>
        <v>0</v>
      </c>
      <c r="K202" s="194"/>
      <c r="L202" s="199"/>
      <c r="M202" s="200"/>
      <c r="N202" s="201"/>
      <c r="O202" s="201"/>
      <c r="P202" s="202">
        <f>SUM(P203:P204)</f>
        <v>0</v>
      </c>
      <c r="Q202" s="201"/>
      <c r="R202" s="202">
        <f>SUM(R203:R204)</f>
        <v>0</v>
      </c>
      <c r="S202" s="201"/>
      <c r="T202" s="203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4" t="s">
        <v>139</v>
      </c>
      <c r="AT202" s="205" t="s">
        <v>73</v>
      </c>
      <c r="AU202" s="205" t="s">
        <v>8</v>
      </c>
      <c r="AY202" s="204" t="s">
        <v>115</v>
      </c>
      <c r="BK202" s="206">
        <f>SUM(BK203:BK204)</f>
        <v>0</v>
      </c>
    </row>
    <row r="203" s="2" customFormat="1" ht="16.5" customHeight="1">
      <c r="A203" s="36"/>
      <c r="B203" s="37"/>
      <c r="C203" s="209" t="s">
        <v>339</v>
      </c>
      <c r="D203" s="209" t="s">
        <v>117</v>
      </c>
      <c r="E203" s="210" t="s">
        <v>340</v>
      </c>
      <c r="F203" s="211" t="s">
        <v>341</v>
      </c>
      <c r="G203" s="212" t="s">
        <v>299</v>
      </c>
      <c r="H203" s="213">
        <v>1</v>
      </c>
      <c r="I203" s="214"/>
      <c r="J203" s="213">
        <f>ROUND(I203*H203,0)</f>
        <v>0</v>
      </c>
      <c r="K203" s="211" t="s">
        <v>300</v>
      </c>
      <c r="L203" s="42"/>
      <c r="M203" s="215" t="s">
        <v>1</v>
      </c>
      <c r="N203" s="216" t="s">
        <v>39</v>
      </c>
      <c r="O203" s="89"/>
      <c r="P203" s="217">
        <f>O203*H203</f>
        <v>0</v>
      </c>
      <c r="Q203" s="217">
        <v>0</v>
      </c>
      <c r="R203" s="217">
        <f>Q203*H203</f>
        <v>0</v>
      </c>
      <c r="S203" s="217">
        <v>0</v>
      </c>
      <c r="T203" s="21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19" t="s">
        <v>301</v>
      </c>
      <c r="AT203" s="219" t="s">
        <v>117</v>
      </c>
      <c r="AU203" s="219" t="s">
        <v>80</v>
      </c>
      <c r="AY203" s="15" t="s">
        <v>115</v>
      </c>
      <c r="BE203" s="220">
        <f>IF(N203="základní",J203,0)</f>
        <v>0</v>
      </c>
      <c r="BF203" s="220">
        <f>IF(N203="snížená",J203,0)</f>
        <v>0</v>
      </c>
      <c r="BG203" s="220">
        <f>IF(N203="zákl. přenesená",J203,0)</f>
        <v>0</v>
      </c>
      <c r="BH203" s="220">
        <f>IF(N203="sníž. přenesená",J203,0)</f>
        <v>0</v>
      </c>
      <c r="BI203" s="220">
        <f>IF(N203="nulová",J203,0)</f>
        <v>0</v>
      </c>
      <c r="BJ203" s="15" t="s">
        <v>8</v>
      </c>
      <c r="BK203" s="220">
        <f>ROUND(I203*H203,0)</f>
        <v>0</v>
      </c>
      <c r="BL203" s="15" t="s">
        <v>301</v>
      </c>
      <c r="BM203" s="219" t="s">
        <v>342</v>
      </c>
    </row>
    <row r="204" s="2" customFormat="1" ht="16.5" customHeight="1">
      <c r="A204" s="36"/>
      <c r="B204" s="37"/>
      <c r="C204" s="209" t="s">
        <v>343</v>
      </c>
      <c r="D204" s="209" t="s">
        <v>117</v>
      </c>
      <c r="E204" s="210" t="s">
        <v>344</v>
      </c>
      <c r="F204" s="211" t="s">
        <v>345</v>
      </c>
      <c r="G204" s="212" t="s">
        <v>299</v>
      </c>
      <c r="H204" s="213">
        <v>1</v>
      </c>
      <c r="I204" s="214"/>
      <c r="J204" s="213">
        <f>ROUND(I204*H204,0)</f>
        <v>0</v>
      </c>
      <c r="K204" s="211" t="s">
        <v>300</v>
      </c>
      <c r="L204" s="42"/>
      <c r="M204" s="215" t="s">
        <v>1</v>
      </c>
      <c r="N204" s="216" t="s">
        <v>39</v>
      </c>
      <c r="O204" s="89"/>
      <c r="P204" s="217">
        <f>O204*H204</f>
        <v>0</v>
      </c>
      <c r="Q204" s="217">
        <v>0</v>
      </c>
      <c r="R204" s="217">
        <f>Q204*H204</f>
        <v>0</v>
      </c>
      <c r="S204" s="217">
        <v>0</v>
      </c>
      <c r="T204" s="21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19" t="s">
        <v>301</v>
      </c>
      <c r="AT204" s="219" t="s">
        <v>117</v>
      </c>
      <c r="AU204" s="219" t="s">
        <v>80</v>
      </c>
      <c r="AY204" s="15" t="s">
        <v>115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15" t="s">
        <v>8</v>
      </c>
      <c r="BK204" s="220">
        <f>ROUND(I204*H204,0)</f>
        <v>0</v>
      </c>
      <c r="BL204" s="15" t="s">
        <v>301</v>
      </c>
      <c r="BM204" s="219" t="s">
        <v>346</v>
      </c>
    </row>
    <row r="205" s="12" customFormat="1" ht="22.8" customHeight="1">
      <c r="A205" s="12"/>
      <c r="B205" s="193"/>
      <c r="C205" s="194"/>
      <c r="D205" s="195" t="s">
        <v>73</v>
      </c>
      <c r="E205" s="207" t="s">
        <v>347</v>
      </c>
      <c r="F205" s="207" t="s">
        <v>348</v>
      </c>
      <c r="G205" s="194"/>
      <c r="H205" s="194"/>
      <c r="I205" s="197"/>
      <c r="J205" s="208">
        <f>BK205</f>
        <v>0</v>
      </c>
      <c r="K205" s="194"/>
      <c r="L205" s="199"/>
      <c r="M205" s="200"/>
      <c r="N205" s="201"/>
      <c r="O205" s="201"/>
      <c r="P205" s="202">
        <f>SUM(P206:P208)</f>
        <v>0</v>
      </c>
      <c r="Q205" s="201"/>
      <c r="R205" s="202">
        <f>SUM(R206:R208)</f>
        <v>0</v>
      </c>
      <c r="S205" s="201"/>
      <c r="T205" s="203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4" t="s">
        <v>139</v>
      </c>
      <c r="AT205" s="205" t="s">
        <v>73</v>
      </c>
      <c r="AU205" s="205" t="s">
        <v>8</v>
      </c>
      <c r="AY205" s="204" t="s">
        <v>115</v>
      </c>
      <c r="BK205" s="206">
        <f>SUM(BK206:BK208)</f>
        <v>0</v>
      </c>
    </row>
    <row r="206" s="2" customFormat="1" ht="16.5" customHeight="1">
      <c r="A206" s="36"/>
      <c r="B206" s="37"/>
      <c r="C206" s="209" t="s">
        <v>349</v>
      </c>
      <c r="D206" s="209" t="s">
        <v>117</v>
      </c>
      <c r="E206" s="210" t="s">
        <v>350</v>
      </c>
      <c r="F206" s="211" t="s">
        <v>351</v>
      </c>
      <c r="G206" s="212" t="s">
        <v>299</v>
      </c>
      <c r="H206" s="213">
        <v>1</v>
      </c>
      <c r="I206" s="214"/>
      <c r="J206" s="213">
        <f>ROUND(I206*H206,0)</f>
        <v>0</v>
      </c>
      <c r="K206" s="211" t="s">
        <v>300</v>
      </c>
      <c r="L206" s="42"/>
      <c r="M206" s="215" t="s">
        <v>1</v>
      </c>
      <c r="N206" s="216" t="s">
        <v>39</v>
      </c>
      <c r="O206" s="89"/>
      <c r="P206" s="217">
        <f>O206*H206</f>
        <v>0</v>
      </c>
      <c r="Q206" s="217">
        <v>0</v>
      </c>
      <c r="R206" s="217">
        <f>Q206*H206</f>
        <v>0</v>
      </c>
      <c r="S206" s="217">
        <v>0</v>
      </c>
      <c r="T206" s="21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19" t="s">
        <v>301</v>
      </c>
      <c r="AT206" s="219" t="s">
        <v>117</v>
      </c>
      <c r="AU206" s="219" t="s">
        <v>80</v>
      </c>
      <c r="AY206" s="15" t="s">
        <v>115</v>
      </c>
      <c r="BE206" s="220">
        <f>IF(N206="základní",J206,0)</f>
        <v>0</v>
      </c>
      <c r="BF206" s="220">
        <f>IF(N206="snížená",J206,0)</f>
        <v>0</v>
      </c>
      <c r="BG206" s="220">
        <f>IF(N206="zákl. přenesená",J206,0)</f>
        <v>0</v>
      </c>
      <c r="BH206" s="220">
        <f>IF(N206="sníž. přenesená",J206,0)</f>
        <v>0</v>
      </c>
      <c r="BI206" s="220">
        <f>IF(N206="nulová",J206,0)</f>
        <v>0</v>
      </c>
      <c r="BJ206" s="15" t="s">
        <v>8</v>
      </c>
      <c r="BK206" s="220">
        <f>ROUND(I206*H206,0)</f>
        <v>0</v>
      </c>
      <c r="BL206" s="15" t="s">
        <v>301</v>
      </c>
      <c r="BM206" s="219" t="s">
        <v>352</v>
      </c>
    </row>
    <row r="207" s="2" customFormat="1" ht="16.5" customHeight="1">
      <c r="A207" s="36"/>
      <c r="B207" s="37"/>
      <c r="C207" s="209" t="s">
        <v>353</v>
      </c>
      <c r="D207" s="209" t="s">
        <v>117</v>
      </c>
      <c r="E207" s="210" t="s">
        <v>354</v>
      </c>
      <c r="F207" s="211" t="s">
        <v>355</v>
      </c>
      <c r="G207" s="212" t="s">
        <v>299</v>
      </c>
      <c r="H207" s="213">
        <v>1</v>
      </c>
      <c r="I207" s="214"/>
      <c r="J207" s="213">
        <f>ROUND(I207*H207,0)</f>
        <v>0</v>
      </c>
      <c r="K207" s="211" t="s">
        <v>300</v>
      </c>
      <c r="L207" s="42"/>
      <c r="M207" s="215" t="s">
        <v>1</v>
      </c>
      <c r="N207" s="216" t="s">
        <v>39</v>
      </c>
      <c r="O207" s="89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19" t="s">
        <v>301</v>
      </c>
      <c r="AT207" s="219" t="s">
        <v>117</v>
      </c>
      <c r="AU207" s="219" t="s">
        <v>80</v>
      </c>
      <c r="AY207" s="15" t="s">
        <v>115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5" t="s">
        <v>8</v>
      </c>
      <c r="BK207" s="220">
        <f>ROUND(I207*H207,0)</f>
        <v>0</v>
      </c>
      <c r="BL207" s="15" t="s">
        <v>301</v>
      </c>
      <c r="BM207" s="219" t="s">
        <v>356</v>
      </c>
    </row>
    <row r="208" s="2" customFormat="1" ht="21.75" customHeight="1">
      <c r="A208" s="36"/>
      <c r="B208" s="37"/>
      <c r="C208" s="209" t="s">
        <v>357</v>
      </c>
      <c r="D208" s="209" t="s">
        <v>117</v>
      </c>
      <c r="E208" s="210" t="s">
        <v>358</v>
      </c>
      <c r="F208" s="211" t="s">
        <v>359</v>
      </c>
      <c r="G208" s="212" t="s">
        <v>299</v>
      </c>
      <c r="H208" s="213">
        <v>1</v>
      </c>
      <c r="I208" s="214"/>
      <c r="J208" s="213">
        <f>ROUND(I208*H208,0)</f>
        <v>0</v>
      </c>
      <c r="K208" s="211" t="s">
        <v>300</v>
      </c>
      <c r="L208" s="42"/>
      <c r="M208" s="242" t="s">
        <v>1</v>
      </c>
      <c r="N208" s="243" t="s">
        <v>39</v>
      </c>
      <c r="O208" s="244"/>
      <c r="P208" s="245">
        <f>O208*H208</f>
        <v>0</v>
      </c>
      <c r="Q208" s="245">
        <v>0</v>
      </c>
      <c r="R208" s="245">
        <f>Q208*H208</f>
        <v>0</v>
      </c>
      <c r="S208" s="245">
        <v>0</v>
      </c>
      <c r="T208" s="24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19" t="s">
        <v>301</v>
      </c>
      <c r="AT208" s="219" t="s">
        <v>117</v>
      </c>
      <c r="AU208" s="219" t="s">
        <v>80</v>
      </c>
      <c r="AY208" s="15" t="s">
        <v>115</v>
      </c>
      <c r="BE208" s="220">
        <f>IF(N208="základní",J208,0)</f>
        <v>0</v>
      </c>
      <c r="BF208" s="220">
        <f>IF(N208="snížená",J208,0)</f>
        <v>0</v>
      </c>
      <c r="BG208" s="220">
        <f>IF(N208="zákl. přenesená",J208,0)</f>
        <v>0</v>
      </c>
      <c r="BH208" s="220">
        <f>IF(N208="sníž. přenesená",J208,0)</f>
        <v>0</v>
      </c>
      <c r="BI208" s="220">
        <f>IF(N208="nulová",J208,0)</f>
        <v>0</v>
      </c>
      <c r="BJ208" s="15" t="s">
        <v>8</v>
      </c>
      <c r="BK208" s="220">
        <f>ROUND(I208*H208,0)</f>
        <v>0</v>
      </c>
      <c r="BL208" s="15" t="s">
        <v>301</v>
      </c>
      <c r="BM208" s="219" t="s">
        <v>360</v>
      </c>
    </row>
    <row r="209" s="2" customFormat="1" ht="6.96" customHeight="1">
      <c r="A209" s="36"/>
      <c r="B209" s="64"/>
      <c r="C209" s="65"/>
      <c r="D209" s="65"/>
      <c r="E209" s="65"/>
      <c r="F209" s="65"/>
      <c r="G209" s="65"/>
      <c r="H209" s="65"/>
      <c r="I209" s="65"/>
      <c r="J209" s="65"/>
      <c r="K209" s="65"/>
      <c r="L209" s="42"/>
      <c r="M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</sheetData>
  <sheetProtection sheet="1" autoFilter="0" formatColumns="0" formatRows="0" objects="1" scenarios="1" spinCount="100000" saltValue="atQBbafUaVa8GhXPvXq2l6/1eV/rOhvVu5x0JFLwOf01WNIwwEevy3lU3tx7IqRoTXfFJ1DWW+pCYeX8LHEupA==" hashValue="bGsNigU69JjPzCzAreZr1nseeRHnMl+KwcPfwBq/1354TUi9fijVWtcMS6kMG94P2rLLHVXOZkU3QFgZhm3mXQ==" algorithmName="SHA-512" password="CC35"/>
  <autoFilter ref="C124:K208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2024-07-08T15:19:06Z</dcterms:created>
  <dcterms:modified xsi:type="dcterms:W3CDTF">2024-07-08T15:19:09Z</dcterms:modified>
</cp:coreProperties>
</file>